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dmila.senjavska\Desktop\Bilances\2023\"/>
    </mc:Choice>
  </mc:AlternateContent>
  <xr:revisionPtr revIDLastSave="0" documentId="13_ncr:1_{9F1B1D8A-2721-4DBD-B290-13CE7267FB05}" xr6:coauthVersionLast="47" xr6:coauthVersionMax="47" xr10:uidLastSave="{00000000-0000-0000-0000-000000000000}"/>
  <bookViews>
    <workbookView xWindow="-120" yWindow="-120" windowWidth="29040" windowHeight="15840" firstSheet="10" activeTab="14" xr2:uid="{00000000-000D-0000-FFFF-FFFF00000000}"/>
  </bookViews>
  <sheets>
    <sheet name="Titullapa" sheetId="15" r:id="rId1"/>
    <sheet name="Titullapa2" sheetId="14" r:id="rId2"/>
    <sheet name="PZA" sheetId="1" r:id="rId3"/>
    <sheet name="Bilanse A" sheetId="2" r:id="rId4"/>
    <sheet name="Bilanse P" sheetId="3" r:id="rId5"/>
    <sheet name="Naudas P" sheetId="17" r:id="rId6"/>
    <sheet name="Pašu kapitāls" sheetId="5" r:id="rId7"/>
    <sheet name="Pielikums PZA" sheetId="6" r:id="rId8"/>
    <sheet name="Pielikums PZA 2" sheetId="7" r:id="rId9"/>
    <sheet name="Pielikums Bilance 11-13" sheetId="8" r:id="rId10"/>
    <sheet name="Pielikums Bilance 14-18" sheetId="9" r:id="rId11"/>
    <sheet name="Pielikums Bilance 19-22" sheetId="12" r:id="rId12"/>
    <sheet name="Pielikums Bilance 23-26" sheetId="10" r:id="rId13"/>
    <sheet name="Pielikums Bilance 27-28" sheetId="13" r:id="rId14"/>
    <sheet name="Pielikums  Bilance 29-31" sheetId="11" r:id="rId15"/>
  </sheets>
  <definedNames>
    <definedName name="_xlnm.Print_Area" localSheetId="3">'Bilanse A'!$A$1:$G$44</definedName>
    <definedName name="_xlnm.Print_Area" localSheetId="4">'Bilanse P'!$A$1:$G$44</definedName>
    <definedName name="_xlnm.Print_Area" localSheetId="6">'Pašu kapitāls'!$A$1:$G$42</definedName>
    <definedName name="_xlnm.Print_Area" localSheetId="14">'Pielikums  Bilance 29-31'!$A$1:$H$43</definedName>
    <definedName name="_xlnm.Print_Area" localSheetId="9">'Pielikums Bilance 11-13'!$A$1:$G$41</definedName>
    <definedName name="_xlnm.Print_Area" localSheetId="10">'Pielikums Bilance 14-18'!$A$1:$H$38</definedName>
    <definedName name="_xlnm.Print_Area" localSheetId="11">'Pielikums Bilance 19-22'!$A$1:$H$38</definedName>
    <definedName name="_xlnm.Print_Area" localSheetId="12">'Pielikums Bilance 23-26'!$A$1:$H$42</definedName>
    <definedName name="_xlnm.Print_Area" localSheetId="13">'Pielikums Bilance 27-28'!$A$1:$H$46</definedName>
    <definedName name="_xlnm.Print_Area" localSheetId="7">'Pielikums PZA'!$A$1:$G$45</definedName>
    <definedName name="_xlnm.Print_Area" localSheetId="8">'Pielikums PZA 2'!$A$1:$G$41</definedName>
    <definedName name="_xlnm.Print_Area" localSheetId="2">PZA!$A$1:$G$43</definedName>
    <definedName name="_xlnm.Print_Area" localSheetId="0">Titullapa!$A$1:$G$43</definedName>
    <definedName name="_xlnm.Print_Area" localSheetId="1">Titullapa2!$A$1:$G$43</definedName>
  </definedNames>
  <calcPr calcId="191029"/>
</workbook>
</file>

<file path=xl/calcChain.xml><?xml version="1.0" encoding="utf-8"?>
<calcChain xmlns="http://schemas.openxmlformats.org/spreadsheetml/2006/main">
  <c r="F20" i="7" l="1"/>
  <c r="F23" i="17"/>
  <c r="H27" i="3"/>
  <c r="I27" i="3"/>
  <c r="F12" i="17"/>
  <c r="F6" i="17"/>
  <c r="F8" i="17"/>
  <c r="F9" i="17"/>
  <c r="F26" i="2" l="1"/>
  <c r="F14" i="1"/>
  <c r="G13" i="11" l="1"/>
  <c r="G12" i="11"/>
  <c r="E6" i="11"/>
  <c r="G16" i="13"/>
  <c r="G18" i="13"/>
  <c r="F9" i="13"/>
  <c r="F10" i="13"/>
  <c r="F11" i="13"/>
  <c r="H12" i="13"/>
  <c r="G9" i="10"/>
  <c r="H11" i="12" l="1"/>
  <c r="F16" i="8"/>
  <c r="F11" i="8"/>
  <c r="F24" i="3"/>
  <c r="F39" i="6" l="1"/>
  <c r="F21" i="6"/>
  <c r="F11" i="6"/>
  <c r="F10" i="1"/>
  <c r="F14" i="7"/>
  <c r="F15" i="7" l="1"/>
  <c r="F19" i="7"/>
  <c r="F18" i="7"/>
  <c r="F9" i="7"/>
  <c r="F5" i="7"/>
  <c r="F33" i="6"/>
  <c r="F20" i="6"/>
  <c r="F12" i="6"/>
  <c r="F19" i="6"/>
  <c r="F17" i="6"/>
  <c r="F16" i="6"/>
  <c r="F15" i="6"/>
  <c r="F22" i="6" l="1"/>
  <c r="G7" i="1" l="1"/>
  <c r="F10" i="6"/>
  <c r="F29" i="6" s="1"/>
  <c r="F26" i="17" l="1"/>
  <c r="F27" i="17" s="1"/>
  <c r="G30" i="17"/>
  <c r="F29" i="17" s="1"/>
  <c r="H8" i="9"/>
  <c r="H9" i="9" s="1"/>
  <c r="E35" i="8"/>
  <c r="D30" i="8"/>
  <c r="F19" i="8" l="1"/>
  <c r="F21" i="8" s="1"/>
  <c r="G30" i="10" l="1"/>
  <c r="G11" i="11"/>
  <c r="E17" i="11" s="1"/>
  <c r="E22" i="11" s="1"/>
  <c r="H11" i="11"/>
  <c r="G17" i="11" s="1"/>
  <c r="G15" i="13"/>
  <c r="H15" i="13"/>
  <c r="G22" i="11" l="1"/>
  <c r="G25" i="11"/>
  <c r="E25" i="11"/>
  <c r="E11" i="10"/>
  <c r="G11" i="10"/>
  <c r="G20" i="10"/>
  <c r="E25" i="10" s="1"/>
  <c r="G33" i="10" s="1"/>
  <c r="H20" i="10"/>
  <c r="G25" i="10" s="1"/>
  <c r="H33" i="10" s="1"/>
  <c r="G11" i="12"/>
  <c r="G16" i="12" l="1"/>
  <c r="H16" i="12"/>
  <c r="G18" i="9"/>
  <c r="G26" i="9" s="1"/>
  <c r="H18" i="9"/>
  <c r="H26" i="9" s="1"/>
  <c r="G34" i="7" l="1"/>
  <c r="G20" i="7"/>
  <c r="G21" i="7" s="1"/>
  <c r="G39" i="6"/>
  <c r="G40" i="6" s="1"/>
  <c r="G21" i="6"/>
  <c r="F34" i="7" l="1"/>
  <c r="F21" i="7" l="1"/>
  <c r="G24" i="7"/>
  <c r="G30" i="7" s="1"/>
  <c r="F24" i="7"/>
  <c r="F30" i="7" s="1"/>
  <c r="G13" i="7"/>
  <c r="F8" i="1"/>
  <c r="F19" i="1" s="1"/>
  <c r="G10" i="1"/>
  <c r="G19" i="1" s="1"/>
  <c r="G21" i="1" s="1"/>
  <c r="G9" i="3" s="1"/>
  <c r="F8" i="3" s="1"/>
  <c r="F17" i="5" s="1"/>
  <c r="F36" i="8"/>
  <c r="F14" i="8"/>
  <c r="E20" i="11"/>
  <c r="G20" i="11"/>
  <c r="F13" i="11"/>
  <c r="F12" i="11"/>
  <c r="G14" i="11"/>
  <c r="H14" i="11"/>
  <c r="E8" i="11"/>
  <c r="G8" i="11"/>
  <c r="F19" i="13"/>
  <c r="F18" i="13"/>
  <c r="F17" i="13"/>
  <c r="F16" i="13"/>
  <c r="G20" i="13"/>
  <c r="H20" i="13"/>
  <c r="F35" i="10"/>
  <c r="F34" i="10"/>
  <c r="G36" i="10"/>
  <c r="H36" i="10"/>
  <c r="E30" i="10"/>
  <c r="G21" i="10"/>
  <c r="G22" i="10" s="1"/>
  <c r="H22" i="10"/>
  <c r="E15" i="10"/>
  <c r="G15" i="10"/>
  <c r="E9" i="10"/>
  <c r="G20" i="12"/>
  <c r="H20" i="12"/>
  <c r="H27" i="9"/>
  <c r="H28" i="9" s="1"/>
  <c r="G27" i="9"/>
  <c r="G28" i="9" s="1"/>
  <c r="G9" i="9"/>
  <c r="G13" i="9"/>
  <c r="G14" i="9"/>
  <c r="G22" i="9"/>
  <c r="G19" i="9" s="1"/>
  <c r="H22" i="9"/>
  <c r="H19" i="9" s="1"/>
  <c r="H14" i="9"/>
  <c r="H13" i="9"/>
  <c r="G34" i="8"/>
  <c r="F35" i="8"/>
  <c r="G33" i="8"/>
  <c r="D35" i="8"/>
  <c r="F30" i="8"/>
  <c r="E30" i="8"/>
  <c r="E36" i="8"/>
  <c r="D36" i="8"/>
  <c r="G32" i="8"/>
  <c r="G27" i="8"/>
  <c r="G29" i="8"/>
  <c r="G28" i="8"/>
  <c r="G14" i="8"/>
  <c r="F20" i="8" s="1"/>
  <c r="F27" i="7"/>
  <c r="G27" i="7"/>
  <c r="G10" i="7"/>
  <c r="G22" i="6"/>
  <c r="G6" i="6"/>
  <c r="G7" i="6" s="1"/>
  <c r="G10" i="5"/>
  <c r="G24" i="5" s="1"/>
  <c r="F10" i="5"/>
  <c r="G26" i="3"/>
  <c r="G16" i="3"/>
  <c r="F16" i="3"/>
  <c r="F8" i="13"/>
  <c r="F7" i="13"/>
  <c r="F6" i="13"/>
  <c r="F5" i="13"/>
  <c r="G12" i="13"/>
  <c r="F12" i="13" s="1"/>
  <c r="G30" i="2"/>
  <c r="I17" i="2" s="1"/>
  <c r="G24" i="2"/>
  <c r="G18" i="2"/>
  <c r="G15" i="2"/>
  <c r="G9" i="2"/>
  <c r="F7" i="17" s="1"/>
  <c r="F30" i="2"/>
  <c r="H17" i="2" s="1"/>
  <c r="F24" i="2"/>
  <c r="F18" i="2"/>
  <c r="F15" i="2"/>
  <c r="F9" i="2"/>
  <c r="F16" i="1"/>
  <c r="F7" i="6"/>
  <c r="H15" i="9" l="1"/>
  <c r="F13" i="17"/>
  <c r="F36" i="10"/>
  <c r="E17" i="10"/>
  <c r="F37" i="8"/>
  <c r="G35" i="8"/>
  <c r="E37" i="8"/>
  <c r="G36" i="8"/>
  <c r="D37" i="8"/>
  <c r="F14" i="11"/>
  <c r="F20" i="13"/>
  <c r="G17" i="10"/>
  <c r="F40" i="6"/>
  <c r="F10" i="7"/>
  <c r="F26" i="3"/>
  <c r="F27" i="3" s="1"/>
  <c r="G7" i="9"/>
  <c r="G8" i="9"/>
  <c r="G15" i="9"/>
  <c r="F32" i="2"/>
  <c r="G19" i="2"/>
  <c r="F5" i="17"/>
  <c r="F22" i="10"/>
  <c r="F19" i="2"/>
  <c r="G27" i="3"/>
  <c r="G10" i="3"/>
  <c r="F22" i="5" s="1"/>
  <c r="G30" i="8"/>
  <c r="F21" i="10"/>
  <c r="G32" i="2"/>
  <c r="F14" i="17" l="1"/>
  <c r="F11" i="17"/>
  <c r="G37" i="8"/>
  <c r="G33" i="2"/>
  <c r="F21" i="1"/>
  <c r="F9" i="3" s="1"/>
  <c r="F33" i="2"/>
  <c r="G28" i="3"/>
  <c r="G20" i="5"/>
  <c r="F15" i="17" l="1"/>
  <c r="F17" i="17" s="1"/>
  <c r="F28" i="17" s="1"/>
  <c r="F30" i="17" s="1"/>
  <c r="F10" i="3"/>
  <c r="F28" i="3" s="1"/>
  <c r="F19" i="5"/>
  <c r="F20" i="5" l="1"/>
  <c r="F24" i="5"/>
</calcChain>
</file>

<file path=xl/sharedStrings.xml><?xml version="1.0" encoding="utf-8"?>
<sst xmlns="http://schemas.openxmlformats.org/spreadsheetml/2006/main" count="467" uniqueCount="308">
  <si>
    <t>FINANŠU PĀRSKATS</t>
  </si>
  <si>
    <t>(klasificēts pēc izdevumu funkcijas)</t>
  </si>
  <si>
    <t>Rādītāja nosaukums</t>
  </si>
  <si>
    <t>Pielikums</t>
  </si>
  <si>
    <t>1. Neto apgrozījums:</t>
  </si>
  <si>
    <t>a)     no citiem pamatdarbības veidiem</t>
  </si>
  <si>
    <t>2. Pārdotās produkcijas ražošanas pašizmaksa, pārdoto preču vai sniegto pakalpojumu iegādes izmaksas</t>
  </si>
  <si>
    <t>3. Bruto peļņa vai zaudējumi</t>
  </si>
  <si>
    <t>4. Pārdošanas izmaksas</t>
  </si>
  <si>
    <t>6. Pārējie saimnieciskās darbības ieņēmumi</t>
  </si>
  <si>
    <t>8. Pārējie procentu ieņēmumi un tamlīdzīgi ieņēmumi</t>
  </si>
  <si>
    <t>a)     no citām personām</t>
  </si>
  <si>
    <t>9. Procentu maksājumi un tamlīdzīgas izmaksas</t>
  </si>
  <si>
    <t>10. Peļņa vai zaudējumi pirms uzņēmumu ienākuma nodokļa</t>
  </si>
  <si>
    <t>11. Uzņēmumu ienākuma nodoklis par pārskata gadu</t>
  </si>
  <si>
    <t>12. Pārskata gada peļņa vai zaudējumi</t>
  </si>
  <si>
    <t>-</t>
  </si>
  <si>
    <t>Valdes locekle</t>
  </si>
  <si>
    <t>Galvenā grāmatvede</t>
  </si>
  <si>
    <t>N.Rustkova</t>
  </si>
  <si>
    <t>1. Ilgtermiņa ieguldījumi</t>
  </si>
  <si>
    <t>I. Nemateriālie ieguldījumi</t>
  </si>
  <si>
    <t>1. Citi nemateriālie ieguldījumi</t>
  </si>
  <si>
    <t>Nemateriālie ieguldījumi kopā</t>
  </si>
  <si>
    <t>II. Pamatlīdzekļi (pamatlīdzekļi, ieguldījuma īpašumi un bioloģiskie aktīvi):</t>
  </si>
  <si>
    <t>1.                  Nekustamie īpašumi:</t>
  </si>
  <si>
    <t>1.1.               zemes gabali, ēkas un inženierbūves</t>
  </si>
  <si>
    <t>2. Tehnoloģiskās iekārtas un ierīces</t>
  </si>
  <si>
    <t>3. Pārējie pamatlīdzekļi un inventārs</t>
  </si>
  <si>
    <t>Pamatlīdzekļi kopā</t>
  </si>
  <si>
    <t>III. Ilgtermiņa finanšu ieguldījumi</t>
  </si>
  <si>
    <t>1. Pārējie aizdevumi un citi ilgtermiņa debitori</t>
  </si>
  <si>
    <t>Ilgtermiņa finanšu ieguldījumi kopā</t>
  </si>
  <si>
    <t>Ilgtermiņa ieguldījumi kopā</t>
  </si>
  <si>
    <t>2. Apgrozāmie līdzekļi</t>
  </si>
  <si>
    <t>I. Krājumi</t>
  </si>
  <si>
    <t>1. Izejvielas, pamatmateriāli un palīgmateriāli</t>
  </si>
  <si>
    <t>2. Avansa maksājumi par krājumiem</t>
  </si>
  <si>
    <t>Krājumi kopā</t>
  </si>
  <si>
    <t>II. Debitori</t>
  </si>
  <si>
    <t>1. Pircēju un pasūtītāju parādi</t>
  </si>
  <si>
    <t>3. Citi debitori</t>
  </si>
  <si>
    <t>4. Nākamo periodu izmaksas</t>
  </si>
  <si>
    <t>Debitori kopā</t>
  </si>
  <si>
    <t>Apgrozāmie līdzekļi kopā</t>
  </si>
  <si>
    <t>Aktīvu kopsumma</t>
  </si>
  <si>
    <t>Pasīvs</t>
  </si>
  <si>
    <t>1. Pašu kapitāls</t>
  </si>
  <si>
    <t>1. Akciju vai daļu kapitāls (pamatkapitāls)</t>
  </si>
  <si>
    <t>2. Iepriekšējo gadu nesadalītā peļņa vai nesegtie   zaudējumi</t>
  </si>
  <si>
    <t>3. Pārskata gada peļņa vai zaudējumi</t>
  </si>
  <si>
    <t>Pašu kapitāls kopā</t>
  </si>
  <si>
    <t>2. Kreditori</t>
  </si>
  <si>
    <t>I. Ilgtermiņa kreditori</t>
  </si>
  <si>
    <t>1. Aizņēmumi no kredītiestādēm</t>
  </si>
  <si>
    <t>2.Nākamo periodu ieņēmumi</t>
  </si>
  <si>
    <t>Ilgtermiņa kreditori kopā</t>
  </si>
  <si>
    <t>II. Īstermiņa kreditori</t>
  </si>
  <si>
    <t>3. No pircējiem saņemtie avansi</t>
  </si>
  <si>
    <t>4. Parādi radniecīgajām sabiedrībām</t>
  </si>
  <si>
    <t>6. Pārējie kreditori</t>
  </si>
  <si>
    <t>7. Nākamo periodu ieņēmumi</t>
  </si>
  <si>
    <t>Īstermiņa kreditori kopā</t>
  </si>
  <si>
    <t>Kreditori kopā</t>
  </si>
  <si>
    <t>Pasīvu kopsumma</t>
  </si>
  <si>
    <t>I. Pamatdarbības naudas plūsma</t>
  </si>
  <si>
    <t>1. Peļņa vai zaudējumi pirms uzņēmumu ienākuma nodokļa</t>
  </si>
  <si>
    <t>pamatlīdzekļu vērtības samazinājuma korekcijas</t>
  </si>
  <si>
    <t>nemateriālo ieguldījumu vērtības samazinājuma korekcijas</t>
  </si>
  <si>
    <t>pārējie procentu ieņēmumi un tamlīdzīgi ieņēmumi</t>
  </si>
  <si>
    <t>procentu maksājumi un tamlīdzīgas izmaksas</t>
  </si>
  <si>
    <t>2. Peļņa vai zaudējumi pirms apgrozāmo līdzekļu un īstermiņa saistību atlikumu izmaiņu ietekmes korekcijām</t>
  </si>
  <si>
    <t>debitoru parādu atlikuma pieaugums vai samazinājums</t>
  </si>
  <si>
    <t>krājumu atlikumu pieaugums vai samazinājums</t>
  </si>
  <si>
    <t>piegādātājiem, darbuzņēmējiem un pārējiem kreditoriem maksājamo parādu atlikumu pieaugums vai samazinājums</t>
  </si>
  <si>
    <t>3. Bruto pamatdarbības naudas plūsma</t>
  </si>
  <si>
    <t>4. Izdevumi procentu maksājumiem</t>
  </si>
  <si>
    <t>6. Pamatdarbības neto naudas plūsma</t>
  </si>
  <si>
    <t>1. Pamatlīdzekļu un nemateriālo ieguldījumu iegāde</t>
  </si>
  <si>
    <t>2. Ieņēmumi no aizdevumu atmaksas</t>
  </si>
  <si>
    <t>3. Saņemtie procenti</t>
  </si>
  <si>
    <t>4. Ieņēmumi no pamatlīdzekļu un nemateriālo ieguldījumu pārdošanas</t>
  </si>
  <si>
    <t>4. Ieguldīšanas darbības neto naudas plūsma</t>
  </si>
  <si>
    <t>1. Saņemtie aizņēmumi</t>
  </si>
  <si>
    <t>2. Izdevumi aizņēmumu atmaksāšanai</t>
  </si>
  <si>
    <t>IV. Naudas un tās ekvivalentu neto pieaugums vai samazinājums</t>
  </si>
  <si>
    <t>V. Naudas un tās ekvivalentu atlikums pārskata gada sākumā</t>
  </si>
  <si>
    <t>VI. Naudas un tās ekvivalentu atlikums pārskata gada beigās</t>
  </si>
  <si>
    <t>Nr. p.k.</t>
  </si>
  <si>
    <t xml:space="preserve">Rādītāja nosaukums </t>
  </si>
  <si>
    <t>Pārskata perioda beigas</t>
  </si>
  <si>
    <t>Iepriekšējā pārskata perioda beigas</t>
  </si>
  <si>
    <t xml:space="preserve">I. Akciju vai daļu kapitāls (pamatkapitāls)			</t>
  </si>
  <si>
    <t>Iepriekšējā gada bilancē norādītā summa</t>
  </si>
  <si>
    <t>Iepriekšējā gada bilancē norādītās summas labojums</t>
  </si>
  <si>
    <t>Akciju vai daļu kapitāla (pamatkapitāla) pieaugums / samazinājums</t>
  </si>
  <si>
    <t>Pārskata gada bilancē norādītā summa perioda beigās</t>
  </si>
  <si>
    <t>V. Rezerves</t>
  </si>
  <si>
    <t>Rezervju atlikuma palielinājums / samazinājums</t>
  </si>
  <si>
    <t>VI. Nesadalītā peļņa</t>
  </si>
  <si>
    <t>Nesadalītās peļņas palielinājums / samazinājums</t>
  </si>
  <si>
    <t>VII. Pašu kapitāls</t>
  </si>
  <si>
    <t>Finanšu pārskata pielikuma (turpinājums)</t>
  </si>
  <si>
    <t xml:space="preserve">3.  Neto apgrozījums </t>
  </si>
  <si>
    <t>Neto apgrozījuma sadalījums pa ģeogrāfiskiem tirgiem</t>
  </si>
  <si>
    <t>Latvija</t>
  </si>
  <si>
    <t>Kopā</t>
  </si>
  <si>
    <t>Neto apgrozījuma sadalījums darbības veidiem</t>
  </si>
  <si>
    <t>Materiālu izmaksas</t>
  </si>
  <si>
    <t>Transporta izmaksas</t>
  </si>
  <si>
    <t>Personāla izmaksas:</t>
  </si>
  <si>
    <t>strādnieku darba algas</t>
  </si>
  <si>
    <t>valsts sociālās apdrošināšanas obligātās iemaksas</t>
  </si>
  <si>
    <t>Pamatlīdzekļu nolietojums</t>
  </si>
  <si>
    <t>Nemateriālo ieguldījumu nolietojums</t>
  </si>
  <si>
    <t>Apgrozāmo līdzekļu vērtības norakstīšana</t>
  </si>
  <si>
    <t>Citas ražošanas izmaksas</t>
  </si>
  <si>
    <t>darba algas</t>
  </si>
  <si>
    <t>Biroja uzturēšanas un sakaru izmaksas</t>
  </si>
  <si>
    <t>Pārējie izdevumi</t>
  </si>
  <si>
    <t>6. Administrācijas izmaksas</t>
  </si>
  <si>
    <t>7. Pārējie saimnieciskās darbības ieņēmumi</t>
  </si>
  <si>
    <t>Ieņēmumi no izpildītajiem darbiem</t>
  </si>
  <si>
    <t>Komisijas atlīdzība</t>
  </si>
  <si>
    <t>Ieņēmumi no pamatlīdzekļu atsavināšanas</t>
  </si>
  <si>
    <t>Ieņēmumi no metāllūžņu pārdošanas</t>
  </si>
  <si>
    <t>Citi ieņēmumi</t>
  </si>
  <si>
    <t>8.Pārējās saimnieciskās darbības izmaksas</t>
  </si>
  <si>
    <t>Materiālu izdevumi maksas pakalpojumu izpildīšanai</t>
  </si>
  <si>
    <t>Personāla izmaksas maksas pakalpojumu izpildīšanai:</t>
  </si>
  <si>
    <t>9.Pārējie procentu ieņēmumi un tamlīdzīgi ieņēmumi</t>
  </si>
  <si>
    <t>Saņemtās soda naudas un līgumsodi</t>
  </si>
  <si>
    <t>Ieņēmumi no procentiem</t>
  </si>
  <si>
    <t>10. Procentu maksājumi un tamlīdzīgas izmaksas</t>
  </si>
  <si>
    <t>Līzinga un kredīta procenti</t>
  </si>
  <si>
    <t>Samaksātie soda naudas un līgumsodi</t>
  </si>
  <si>
    <t>Zaudējumi no valūtu kursa pazemināšanas</t>
  </si>
  <si>
    <t>Uzņēmumu ienākuma nodoklis</t>
  </si>
  <si>
    <t>Iegādes izmaksas vai ražošanas pašizmaksa:</t>
  </si>
  <si>
    <t>Vērtības palielinājumi, ieskaitot uzlabojumus</t>
  </si>
  <si>
    <t>Atsavināšana vai likvidācija pārskata gadā</t>
  </si>
  <si>
    <t>Uzkrātās vērtības samazinājuma korekcijas</t>
  </si>
  <si>
    <t>Pārskata gadā aprēķinātās vērtības samazinājuma korekcijas</t>
  </si>
  <si>
    <t>Uzkrāto vērtības samaz. korekciju kopsummas izmaiņas saistībā ar objekta atsavināšanu, likvidāciju vai pārvietošanu uz citu posteni</t>
  </si>
  <si>
    <t xml:space="preserve">13.  Pamatlīdzekļu kustības pārskats </t>
  </si>
  <si>
    <t>Pārējie pamatlīdzekļi un inventārs</t>
  </si>
  <si>
    <t>EUR</t>
  </si>
  <si>
    <t>Tehnoloģiskās iekārtas un ierīces</t>
  </si>
  <si>
    <t>Zemes gabali, ēkas un inženierbūves</t>
  </si>
  <si>
    <t>31.12.2022.</t>
  </si>
  <si>
    <t>Uzkrātās vērtības samazinājuma korekcijas:</t>
  </si>
  <si>
    <t>Uzkrāto vērtības samazin. korekciju kopsummas izmaiņas saistībā ar objekta atsavināšanu, likvidāciju vai pārvietošanu uz citu posteni</t>
  </si>
  <si>
    <t>Bilances vērtība 31.12.2022.</t>
  </si>
  <si>
    <t>12. Ilgtermiņa nemateriālo ieguldījumu kustības pārskats</t>
  </si>
  <si>
    <t xml:space="preserve">14. Ilgtermiņa aizdevumu un citu debitoru kustības pārskats </t>
  </si>
  <si>
    <t>Pārējie aizdevumi un debitori</t>
  </si>
  <si>
    <t>Iegādes izmaksas</t>
  </si>
  <si>
    <t>Pārvietošana uz citu bilances posteņiem</t>
  </si>
  <si>
    <t>Vērtības palielinājumi, ieskaitot uzlabojumus (palielināts par renovācijas izdevumiem)</t>
  </si>
  <si>
    <t>15. Krājumi</t>
  </si>
  <si>
    <t>Krājumu uzskaites vērtība</t>
  </si>
  <si>
    <t>Avansa maksājumi par krājumiem</t>
  </si>
  <si>
    <t>Bilances vērtība</t>
  </si>
  <si>
    <t xml:space="preserve">16. Pircēju un pasūtītāju parādi </t>
  </si>
  <si>
    <t>Pircēju un pasūtītāju parādu uzskaites vērtība</t>
  </si>
  <si>
    <t>Uzkrājumi šaubīgiem parādiem</t>
  </si>
  <si>
    <t>Uzkrājumi šaubīgiem parādiem (PNB banka)</t>
  </si>
  <si>
    <t>18. Citi debitori</t>
  </si>
  <si>
    <t>Pārējie debitori</t>
  </si>
  <si>
    <t xml:space="preserve">19. Nākamo periodu izmaksas </t>
  </si>
  <si>
    <t>Transporta apdrošināšana</t>
  </si>
  <si>
    <t>Darba alga</t>
  </si>
  <si>
    <t>Avansa maksājumi par pakalpojumiem</t>
  </si>
  <si>
    <t>Izdevumi par liftu uzstādīšanu</t>
  </si>
  <si>
    <t>20. Nauda</t>
  </si>
  <si>
    <t>Naudas līdzekļi kasē</t>
  </si>
  <si>
    <t>Naudas līdzekļi bankā</t>
  </si>
  <si>
    <t>Nauda ceļā</t>
  </si>
  <si>
    <t xml:space="preserve">23. Aizņēmumi no kredītiestādēm  </t>
  </si>
  <si>
    <t>Ilgtermiņa aizņēmumi  no 1- 5 gadiem</t>
  </si>
  <si>
    <t>Aizņēmumi no AS Swedbank</t>
  </si>
  <si>
    <t>Aizņēmumi no AS SEB Banka</t>
  </si>
  <si>
    <t>Aizņēmumi no Nordea Bank AB</t>
  </si>
  <si>
    <t>Aizņēmumi no PNB Bank</t>
  </si>
  <si>
    <t>Kopā:</t>
  </si>
  <si>
    <t>Ilgtermiņa aizņēmumi  virs 5 gadiem</t>
  </si>
  <si>
    <t>Ilgtermiņa aizņēmumi kopā:</t>
  </si>
  <si>
    <t xml:space="preserve">24. Nākamo periodu ieņēmumi </t>
  </si>
  <si>
    <t>Uzkrājuma fonds</t>
  </si>
  <si>
    <t xml:space="preserve">Kopā </t>
  </si>
  <si>
    <t>Izmaiņas  EUR</t>
  </si>
  <si>
    <t xml:space="preserve">25. Aizņēmumi no kredītiestādēm </t>
  </si>
  <si>
    <t>Īstermiņa kreditori</t>
  </si>
  <si>
    <t>Kopā īstermiņa aizņēmumi no kredītiestādēm</t>
  </si>
  <si>
    <t xml:space="preserve">26. No pircējiem saņemtie avansi </t>
  </si>
  <si>
    <t>Norēķini par saņemtiem avansiem</t>
  </si>
  <si>
    <t>Avansa maksājumi par apsaimniekošanu (nenoskaidrota nauda)</t>
  </si>
  <si>
    <t xml:space="preserve">27. Parādi radniecīgajām sabiedrībām </t>
  </si>
  <si>
    <t xml:space="preserve">Parādi par saņemtajām precēm un pakalpojumiem  </t>
  </si>
  <si>
    <t>Daugavpils Valstpilsētas Pašvaldība</t>
  </si>
  <si>
    <t>AADSO SIA</t>
  </si>
  <si>
    <t>Daugavpils siltumtīkli PAS</t>
  </si>
  <si>
    <t>Daugavpils ūdens SIA</t>
  </si>
  <si>
    <t>Sadzīves Pakalpojumu Kombināts SIA</t>
  </si>
  <si>
    <t>28. Nodokļi un sociālās nodrošināšanas maksājumi</t>
  </si>
  <si>
    <t>Nodokļa veids</t>
  </si>
  <si>
    <t>Pievienotās vērtības nodoklis</t>
  </si>
  <si>
    <t>Sociālās nodrošināšanas iemaksas</t>
  </si>
  <si>
    <t>Iedzīvotāju ienākuma nodoklis</t>
  </si>
  <si>
    <t>Uzņēmējdarbības riska valsts nodeva</t>
  </si>
  <si>
    <t xml:space="preserve">29. Pārējie kreditori </t>
  </si>
  <si>
    <t xml:space="preserve">Darba alga </t>
  </si>
  <si>
    <t>Ieturējumi no darba algas</t>
  </si>
  <si>
    <t>Garantijas summas būvdarbiem</t>
  </si>
  <si>
    <t xml:space="preserve">30. Nākamo periodu ieņēmumi </t>
  </si>
  <si>
    <t xml:space="preserve"> 31. Uzkrātās saistības </t>
  </si>
  <si>
    <t>Uzkrātās saistības</t>
  </si>
  <si>
    <t>Uzkrātās saistības neizmantotajiem atvaļinājumiem</t>
  </si>
  <si>
    <t>Sabiedrībā nodarbināto personu skaits</t>
  </si>
  <si>
    <t>Vidējais sabiedrībā nodarbināto personu skaits gadā</t>
  </si>
  <si>
    <t>Valdes locekļi</t>
  </si>
  <si>
    <t>Pārējie darbinieki</t>
  </si>
  <si>
    <t>Aktīvs</t>
  </si>
  <si>
    <t>2. Radniecīgo sabiedrību parādi</t>
  </si>
  <si>
    <t>8. Uzkrātās saistības</t>
  </si>
  <si>
    <t>C Finansēšanas darbības naudas plūsma</t>
  </si>
  <si>
    <t>II. Ieguldīšanas darbības naudas plūsma</t>
  </si>
  <si>
    <t>3. Finansēšanas darbības neto naudas plūsma</t>
  </si>
  <si>
    <t>21.Pamatkapitāls</t>
  </si>
  <si>
    <t>Kopā: EUR</t>
  </si>
  <si>
    <t>Sabiedrības ar ierobežotu atbildību</t>
  </si>
  <si>
    <t>"Daugavpils dzīvokļu un komunālās saimniecības uzņēmums"</t>
  </si>
  <si>
    <t>Daugavpilī</t>
  </si>
  <si>
    <t>Informācija par sabiedrību</t>
  </si>
  <si>
    <t>Juridiskā adrese</t>
  </si>
  <si>
    <t>Liepājas iela 21, Daugavpils, LV – 5417</t>
  </si>
  <si>
    <t>Faktiskā adrese</t>
  </si>
  <si>
    <t>Lielākie dalībnieki</t>
  </si>
  <si>
    <t>Daugavpils pilsētas dome 100%</t>
  </si>
  <si>
    <t>Kr.Valdemāra iela 1, Daugavpils</t>
  </si>
  <si>
    <t>Nataļja Rustkova  no 04.11.2022.</t>
  </si>
  <si>
    <t>Pārskata periods</t>
  </si>
  <si>
    <t>Darbības veids</t>
  </si>
  <si>
    <t>Daugavpils pilsētas dzīvojamā fonda apsaimniekošana</t>
  </si>
  <si>
    <t>Revidenti</t>
  </si>
  <si>
    <t>Reģistrācijas Nr., vieta un datums</t>
  </si>
  <si>
    <t>150300248, Daugavpils, UR, 30.11.1991.</t>
  </si>
  <si>
    <t>41503002485, Daugavpils, KR,  21.01.2004.</t>
  </si>
  <si>
    <t>Sabiedrības nosaukums</t>
  </si>
  <si>
    <t>Daugavpils dzīvokļu un komunālās saimniecības uzņēmums SIA</t>
  </si>
  <si>
    <t>Sabiedrības juridiskais statuss</t>
  </si>
  <si>
    <t>Sabiedrība ar ierobežotu atbildību</t>
  </si>
  <si>
    <t>No pircējiem saņemtie avansi</t>
  </si>
  <si>
    <t>Aprēķinātais uzkrājumu fonds</t>
  </si>
  <si>
    <t>Citi ieņēmumi ( aprēķinātais līgumsods, pašvaldības ieņēmumi)</t>
  </si>
  <si>
    <t>Aizņēmumi no Nordea Banka</t>
  </si>
  <si>
    <t>izslēgto pamatlīdzekļu atlikusī vērtība</t>
  </si>
  <si>
    <t>apgr.(D1120,1210,1211,1220,1221,1222,1230,1232)*(-1)</t>
  </si>
  <si>
    <t>8120,8160 (vai PZA pielikums 9)</t>
  </si>
  <si>
    <t>8240,8250,8260 (vai PZA pielikums10)</t>
  </si>
  <si>
    <t>(2110+21101+21102+21103+21104+21105+2113+2150+2114+2190+2191 `gāda sākuma)-(2110+21101+21102+21103+21104+21105+2113+2150+2114+2190+2191 gāda beigas)</t>
  </si>
  <si>
    <t>(2310+2351+2352+2354+23551+23552+23553+23554+23555+23556+23560+23561+23564+2357+23571+2358+23581+2380+2411+2413+2415 gāda sākuma)-(2310+2351+2352+2353+2354+23551+23552+23553+23554+23555+23556+23560+23561+23564+2357+23571+2358+23581+2380+2411+2413+2415 gāda beigas) (vai A. bilance Pielikums 19)</t>
  </si>
  <si>
    <t>K banku aizņēmuma kontiem (51670-51703)</t>
  </si>
  <si>
    <t>D banku aizņēmuma kontiem (51670-51703)</t>
  </si>
  <si>
    <t>PZA 10. Peļņa vai zaudējumi pirms uzņēmumu ienākuma nodokļa</t>
  </si>
  <si>
    <t>K1290+1291+1292</t>
  </si>
  <si>
    <t>K1210+1211+1220+1221+1222+1230+1232</t>
  </si>
  <si>
    <t>K1120</t>
  </si>
  <si>
    <t>(D1290+1291+1292)</t>
  </si>
  <si>
    <t>L.Šeņavska</t>
  </si>
  <si>
    <t>31.12.2022. EUR</t>
  </si>
  <si>
    <t xml:space="preserve">5. Administrācijas izmaksas </t>
  </si>
  <si>
    <t xml:space="preserve">7. Pārējās saimnieciskās darbības izmaksas </t>
  </si>
  <si>
    <t>III. Nauda</t>
  </si>
  <si>
    <t xml:space="preserve">1. Aizņēmumi no kredītiestādēm </t>
  </si>
  <si>
    <t xml:space="preserve">2. Parādi piegādātājiem un darbuzņēmējiem </t>
  </si>
  <si>
    <t>Siltummezglu apkalpoš.izdevumi</t>
  </si>
  <si>
    <t>Strādnieku apmācības izdevumi</t>
  </si>
  <si>
    <t>Apsardzes izdevumi</t>
  </si>
  <si>
    <t>Apdrošināšanas izdevumi</t>
  </si>
  <si>
    <t>Apkures izdevumi</t>
  </si>
  <si>
    <t>Informācijas sistēmu uzturēšanas izdevumi</t>
  </si>
  <si>
    <t>4. Pārdotās produkcijas ražošanas pašizmaksa, pārdoto preču vai sniegto pakalpojumu iegādes izmaksas</t>
  </si>
  <si>
    <t>Valsts nodeva</t>
  </si>
  <si>
    <t xml:space="preserve">5. Nodokļi un valsts sociālās apdrošināšanas obligātās iemaksas </t>
  </si>
  <si>
    <t>5. Pārdošanas izmaksas</t>
  </si>
  <si>
    <t>Reklāmas izdevumi</t>
  </si>
  <si>
    <t>30.06.2023. EUR</t>
  </si>
  <si>
    <t>30.06.2023.</t>
  </si>
  <si>
    <t>Bilances vērtība 30.06.2023.</t>
  </si>
  <si>
    <t>Bilance 01.01.2023.-30.06.2023.</t>
  </si>
  <si>
    <t>Peļņas vai zaudējumu aprēķins par 01.01.2023.-30.06.2023.</t>
  </si>
  <si>
    <t>30.06.2023.EUR</t>
  </si>
  <si>
    <t>Naudas plūsmas pārskats par 01.01.2023.-30.06.2023. (pēc netiešās metodes)</t>
  </si>
  <si>
    <t xml:space="preserve">   Pašu kapitāla izmaiņu pārskats par 01.01.2023.-30.06.2023.</t>
  </si>
  <si>
    <t>Pārēije</t>
  </si>
  <si>
    <t>Nākamo periodu izdevumi (būvniecības dokument.)</t>
  </si>
  <si>
    <t>Labiekārtošana D SIA</t>
  </si>
  <si>
    <t>Daugavpils satiksme AS</t>
  </si>
  <si>
    <t>D 7958</t>
  </si>
  <si>
    <t>K 4310</t>
  </si>
  <si>
    <t>D 2320</t>
  </si>
  <si>
    <t>K 2351</t>
  </si>
  <si>
    <t>01.01.2023. – 30.06.2023.</t>
  </si>
  <si>
    <t>uz 30.06.2023. SIA “DDzKSU” peļņa ir 167682 EUR.</t>
  </si>
  <si>
    <r>
      <rPr>
        <sz val="11"/>
        <color indexed="8"/>
        <rFont val="Calibri"/>
        <family val="2"/>
        <charset val="204"/>
      </rPr>
      <t>Sabiedrības akciju vai daļu kapitāls 2023.gada uz 30.jūnuju ir pilnībā apmaksāts. Sabiedrības pamatkapitāls ir veidots no Daugavpils pilsētas domes ieguldījumiem EUR 4 618 918  apmērā, kas sastāv no 4 618 918 daļām ar vienas daļas nominālvērtību EUR 1.</t>
    </r>
    <r>
      <rPr>
        <b/>
        <sz val="11"/>
        <color indexed="8"/>
        <rFont val="Calibri"/>
        <family val="2"/>
      </rPr>
      <t xml:space="preserve">
</t>
    </r>
  </si>
  <si>
    <t>22. peļņa vai zaudējumi par pusgadu:</t>
  </si>
  <si>
    <t>2023. GADA 6 mēnešu OPERATĪVAIS PĀRSKATS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</si>
</sst>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9"/>
      <name val="Calibri"/>
      <family val="2"/>
    </font>
    <font>
      <b/>
      <sz val="12"/>
      <color indexed="8"/>
      <name val="Calibri"/>
      <family val="2"/>
    </font>
    <font>
      <sz val="12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sz val="11"/>
      <color rgb="FFFF0000"/>
      <name val="Calibri"/>
      <family val="2"/>
      <charset val="186"/>
    </font>
    <font>
      <sz val="12"/>
      <color rgb="FFFF0000"/>
      <name val="Calibri"/>
      <family val="2"/>
      <scheme val="minor"/>
    </font>
    <font>
      <sz val="12"/>
      <name val="Calibri"/>
      <family val="2"/>
      <charset val="186"/>
      <scheme val="minor"/>
    </font>
    <font>
      <sz val="11"/>
      <color rgb="FFFF0000"/>
      <name val="Calibri"/>
      <family val="2"/>
    </font>
    <font>
      <sz val="11"/>
      <name val="Calibri"/>
      <family val="2"/>
      <charset val="204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name val="Calibri"/>
      <family val="2"/>
      <scheme val="minor"/>
    </font>
    <font>
      <b/>
      <sz val="11"/>
      <name val="Calibri"/>
      <family val="2"/>
      <charset val="204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Border="1"/>
    <xf numFmtId="0" fontId="9" fillId="0" borderId="0" xfId="0" applyFont="1"/>
    <xf numFmtId="0" fontId="7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3" borderId="0" xfId="0" applyFont="1" applyFill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14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7" xfId="0" applyFont="1" applyBorder="1"/>
    <xf numFmtId="0" fontId="14" fillId="0" borderId="7" xfId="0" applyFont="1" applyBorder="1"/>
    <xf numFmtId="0" fontId="8" fillId="0" borderId="7" xfId="0" applyFont="1" applyBorder="1"/>
    <xf numFmtId="0" fontId="2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7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12" fillId="2" borderId="1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wrapText="1"/>
    </xf>
    <xf numFmtId="0" fontId="7" fillId="0" borderId="15" xfId="0" applyFont="1" applyBorder="1"/>
    <xf numFmtId="0" fontId="7" fillId="0" borderId="16" xfId="0" applyFont="1" applyBorder="1"/>
    <xf numFmtId="0" fontId="8" fillId="0" borderId="16" xfId="0" applyFont="1" applyBorder="1"/>
    <xf numFmtId="0" fontId="8" fillId="0" borderId="17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14" fillId="0" borderId="7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3" borderId="15" xfId="0" applyFont="1" applyFill="1" applyBorder="1"/>
    <xf numFmtId="0" fontId="12" fillId="3" borderId="0" xfId="0" applyFont="1" applyFill="1"/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1" fillId="0" borderId="0" xfId="0" applyFont="1"/>
    <xf numFmtId="0" fontId="1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left" vertical="center"/>
    </xf>
    <xf numFmtId="0" fontId="11" fillId="0" borderId="1" xfId="0" applyFont="1" applyBorder="1"/>
    <xf numFmtId="1" fontId="14" fillId="0" borderId="1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left" indent="2"/>
    </xf>
    <xf numFmtId="1" fontId="14" fillId="0" borderId="1" xfId="0" applyNumberFormat="1" applyFont="1" applyBorder="1" applyAlignment="1">
      <alignment horizontal="center"/>
    </xf>
    <xf numFmtId="1" fontId="14" fillId="0" borderId="8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4" borderId="0" xfId="0" applyFill="1"/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7" fillId="0" borderId="17" xfId="0" applyFont="1" applyBorder="1"/>
    <xf numFmtId="0" fontId="1" fillId="0" borderId="1" xfId="0" applyFont="1" applyBorder="1"/>
    <xf numFmtId="0" fontId="11" fillId="0" borderId="15" xfId="0" applyFont="1" applyBorder="1"/>
    <xf numFmtId="0" fontId="11" fillId="0" borderId="16" xfId="0" applyFont="1" applyBorder="1"/>
    <xf numFmtId="0" fontId="11" fillId="3" borderId="18" xfId="0" applyFont="1" applyFill="1" applyBorder="1"/>
    <xf numFmtId="0" fontId="11" fillId="3" borderId="3" xfId="0" applyFont="1" applyFill="1" applyBorder="1"/>
    <xf numFmtId="0" fontId="11" fillId="3" borderId="4" xfId="0" applyFont="1" applyFill="1" applyBorder="1"/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/>
    <xf numFmtId="0" fontId="1" fillId="0" borderId="7" xfId="0" applyFont="1" applyBorder="1"/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30" fillId="4" borderId="0" xfId="0" applyFont="1" applyFill="1"/>
    <xf numFmtId="0" fontId="30" fillId="0" borderId="0" xfId="0" applyFont="1"/>
    <xf numFmtId="0" fontId="31" fillId="0" borderId="1" xfId="0" applyFont="1" applyBorder="1"/>
    <xf numFmtId="0" fontId="31" fillId="0" borderId="7" xfId="0" applyFont="1" applyBorder="1"/>
    <xf numFmtId="0" fontId="32" fillId="0" borderId="1" xfId="0" applyFont="1" applyBorder="1"/>
    <xf numFmtId="0" fontId="32" fillId="0" borderId="7" xfId="0" applyFont="1" applyBorder="1"/>
    <xf numFmtId="0" fontId="8" fillId="0" borderId="0" xfId="0" applyFont="1"/>
    <xf numFmtId="1" fontId="7" fillId="0" borderId="0" xfId="0" applyNumberFormat="1" applyFont="1"/>
    <xf numFmtId="1" fontId="20" fillId="0" borderId="0" xfId="0" applyNumberFormat="1" applyFont="1"/>
    <xf numFmtId="0" fontId="31" fillId="0" borderId="0" xfId="0" applyFont="1"/>
    <xf numFmtId="0" fontId="32" fillId="0" borderId="0" xfId="0" applyFont="1"/>
    <xf numFmtId="0" fontId="7" fillId="4" borderId="1" xfId="0" applyFont="1" applyFill="1" applyBorder="1"/>
    <xf numFmtId="1" fontId="0" fillId="0" borderId="0" xfId="0" applyNumberFormat="1"/>
    <xf numFmtId="0" fontId="1" fillId="0" borderId="40" xfId="0" applyFont="1" applyBorder="1" applyAlignment="1">
      <alignment horizontal="center"/>
    </xf>
    <xf numFmtId="0" fontId="11" fillId="4" borderId="1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7" fillId="4" borderId="7" xfId="0" applyFont="1" applyFill="1" applyBorder="1"/>
    <xf numFmtId="0" fontId="8" fillId="4" borderId="7" xfId="0" applyFont="1" applyFill="1" applyBorder="1"/>
    <xf numFmtId="0" fontId="7" fillId="4" borderId="15" xfId="0" applyFont="1" applyFill="1" applyBorder="1"/>
    <xf numFmtId="0" fontId="7" fillId="4" borderId="0" xfId="0" applyFont="1" applyFill="1"/>
    <xf numFmtId="0" fontId="7" fillId="4" borderId="16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" fillId="4" borderId="18" xfId="0" applyFont="1" applyFill="1" applyBorder="1"/>
    <xf numFmtId="1" fontId="28" fillId="0" borderId="0" xfId="0" applyNumberFormat="1" applyFont="1"/>
    <xf numFmtId="0" fontId="35" fillId="0" borderId="0" xfId="0" applyFont="1"/>
    <xf numFmtId="0" fontId="7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4" borderId="13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0" fillId="4" borderId="1" xfId="0" applyFill="1" applyBorder="1"/>
    <xf numFmtId="0" fontId="0" fillId="4" borderId="7" xfId="0" applyFill="1" applyBorder="1"/>
    <xf numFmtId="1" fontId="0" fillId="4" borderId="1" xfId="0" applyNumberFormat="1" applyFill="1" applyBorder="1"/>
    <xf numFmtId="0" fontId="5" fillId="4" borderId="13" xfId="0" applyFont="1" applyFill="1" applyBorder="1" applyAlignment="1">
      <alignment horizontal="center"/>
    </xf>
    <xf numFmtId="0" fontId="5" fillId="4" borderId="1" xfId="0" applyFont="1" applyFill="1" applyBorder="1"/>
    <xf numFmtId="0" fontId="5" fillId="4" borderId="7" xfId="0" applyFont="1" applyFill="1" applyBorder="1"/>
    <xf numFmtId="0" fontId="5" fillId="4" borderId="14" xfId="0" applyFont="1" applyFill="1" applyBorder="1" applyAlignment="1">
      <alignment horizontal="center"/>
    </xf>
    <xf numFmtId="0" fontId="5" fillId="4" borderId="8" xfId="0" applyFont="1" applyFill="1" applyBorder="1"/>
    <xf numFmtId="1" fontId="5" fillId="4" borderId="8" xfId="0" applyNumberFormat="1" applyFont="1" applyFill="1" applyBorder="1"/>
    <xf numFmtId="0" fontId="5" fillId="4" borderId="9" xfId="0" applyFont="1" applyFill="1" applyBorder="1"/>
    <xf numFmtId="0" fontId="8" fillId="4" borderId="1" xfId="0" applyFont="1" applyFill="1" applyBorder="1"/>
    <xf numFmtId="0" fontId="8" fillId="4" borderId="8" xfId="0" applyFont="1" applyFill="1" applyBorder="1"/>
    <xf numFmtId="0" fontId="11" fillId="4" borderId="1" xfId="0" applyFont="1" applyFill="1" applyBorder="1" applyAlignment="1">
      <alignment vertical="center" wrapText="1"/>
    </xf>
    <xf numFmtId="0" fontId="7" fillId="4" borderId="2" xfId="0" applyFont="1" applyFill="1" applyBorder="1"/>
    <xf numFmtId="0" fontId="14" fillId="4" borderId="1" xfId="0" applyFont="1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2" fontId="24" fillId="4" borderId="7" xfId="0" applyNumberFormat="1" applyFont="1" applyFill="1" applyBorder="1"/>
    <xf numFmtId="2" fontId="13" fillId="4" borderId="7" xfId="0" applyNumberFormat="1" applyFont="1" applyFill="1" applyBorder="1"/>
    <xf numFmtId="2" fontId="11" fillId="4" borderId="7" xfId="0" applyNumberFormat="1" applyFont="1" applyFill="1" applyBorder="1"/>
    <xf numFmtId="0" fontId="11" fillId="4" borderId="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3" fillId="4" borderId="7" xfId="0" applyNumberFormat="1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1" fontId="13" fillId="4" borderId="8" xfId="0" applyNumberFormat="1" applyFont="1" applyFill="1" applyBorder="1" applyAlignment="1">
      <alignment horizontal="center" vertical="center"/>
    </xf>
    <xf numFmtId="1" fontId="13" fillId="4" borderId="9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1" fillId="4" borderId="7" xfId="0" applyFont="1" applyFill="1" applyBorder="1"/>
    <xf numFmtId="0" fontId="13" fillId="4" borderId="1" xfId="0" applyFont="1" applyFill="1" applyBorder="1"/>
    <xf numFmtId="0" fontId="13" fillId="4" borderId="7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8" fillId="4" borderId="9" xfId="0" applyFont="1" applyFill="1" applyBorder="1"/>
    <xf numFmtId="0" fontId="1" fillId="4" borderId="0" xfId="0" applyFont="1" applyFill="1"/>
    <xf numFmtId="0" fontId="7" fillId="4" borderId="34" xfId="0" applyFont="1" applyFill="1" applyBorder="1"/>
    <xf numFmtId="0" fontId="12" fillId="4" borderId="0" xfId="0" applyFont="1" applyFill="1"/>
    <xf numFmtId="0" fontId="12" fillId="4" borderId="16" xfId="0" applyFont="1" applyFill="1" applyBorder="1"/>
    <xf numFmtId="0" fontId="12" fillId="4" borderId="15" xfId="0" applyFont="1" applyFill="1" applyBorder="1"/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1" fontId="11" fillId="4" borderId="1" xfId="0" applyNumberFormat="1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/>
    <xf numFmtId="1" fontId="8" fillId="4" borderId="7" xfId="0" applyNumberFormat="1" applyFont="1" applyFill="1" applyBorder="1"/>
    <xf numFmtId="0" fontId="3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8" fillId="0" borderId="14" xfId="0" applyFont="1" applyBorder="1"/>
    <xf numFmtId="0" fontId="8" fillId="0" borderId="8" xfId="0" applyFont="1" applyBorder="1"/>
    <xf numFmtId="0" fontId="7" fillId="0" borderId="13" xfId="0" applyFont="1" applyBorder="1"/>
    <xf numFmtId="0" fontId="7" fillId="0" borderId="1" xfId="0" applyFont="1" applyBorder="1"/>
    <xf numFmtId="0" fontId="14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4" borderId="13" xfId="0" applyFont="1" applyFill="1" applyBorder="1"/>
    <xf numFmtId="0" fontId="11" fillId="4" borderId="1" xfId="0" applyFont="1" applyFill="1" applyBorder="1"/>
    <xf numFmtId="0" fontId="1" fillId="0" borderId="13" xfId="0" applyFont="1" applyBorder="1"/>
    <xf numFmtId="0" fontId="14" fillId="0" borderId="13" xfId="0" applyFont="1" applyBorder="1"/>
    <xf numFmtId="0" fontId="14" fillId="0" borderId="1" xfId="0" applyFont="1" applyBorder="1"/>
    <xf numFmtId="0" fontId="4" fillId="2" borderId="1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7" fillId="0" borderId="1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" fillId="4" borderId="13" xfId="0" applyFont="1" applyFill="1" applyBorder="1"/>
    <xf numFmtId="0" fontId="7" fillId="4" borderId="1" xfId="0" applyFont="1" applyFill="1" applyBorder="1"/>
    <xf numFmtId="0" fontId="8" fillId="0" borderId="13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8" fillId="0" borderId="13" xfId="0" applyFont="1" applyBorder="1"/>
    <xf numFmtId="0" fontId="8" fillId="0" borderId="1" xfId="0" applyFont="1" applyBorder="1"/>
    <xf numFmtId="0" fontId="8" fillId="0" borderId="21" xfId="0" applyFont="1" applyBorder="1"/>
    <xf numFmtId="0" fontId="8" fillId="0" borderId="19" xfId="0" applyFont="1" applyBorder="1"/>
    <xf numFmtId="0" fontId="8" fillId="0" borderId="20" xfId="0" applyFont="1" applyBorder="1"/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8" fillId="0" borderId="18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7" fillId="0" borderId="18" xfId="0" applyFont="1" applyBorder="1"/>
    <xf numFmtId="0" fontId="7" fillId="0" borderId="3" xfId="0" applyFont="1" applyBorder="1"/>
    <xf numFmtId="0" fontId="7" fillId="0" borderId="4" xfId="0" applyFont="1" applyBorder="1"/>
    <xf numFmtId="0" fontId="8" fillId="0" borderId="18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21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3" xfId="0" applyFont="1" applyBorder="1" applyAlignment="1">
      <alignment horizontal="left" wrapText="1"/>
    </xf>
    <xf numFmtId="0" fontId="14" fillId="0" borderId="1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4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0" fillId="4" borderId="13" xfId="0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8" fillId="0" borderId="14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15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7" fillId="0" borderId="1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3" fillId="0" borderId="1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4" fillId="0" borderId="15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7" fillId="0" borderId="26" xfId="0" applyFont="1" applyBorder="1" applyAlignment="1">
      <alignment horizontal="left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11" fillId="3" borderId="18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/>
    <xf numFmtId="0" fontId="7" fillId="0" borderId="18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5" xfId="0" applyFont="1" applyBorder="1"/>
    <xf numFmtId="0" fontId="8" fillId="0" borderId="0" xfId="0" applyFont="1"/>
    <xf numFmtId="0" fontId="8" fillId="0" borderId="16" xfId="0" applyFont="1" applyBorder="1"/>
    <xf numFmtId="0" fontId="11" fillId="0" borderId="13" xfId="0" applyFont="1" applyBorder="1"/>
    <xf numFmtId="0" fontId="11" fillId="0" borderId="1" xfId="0" applyFont="1" applyBorder="1"/>
    <xf numFmtId="0" fontId="13" fillId="0" borderId="13" xfId="0" applyFont="1" applyBorder="1"/>
    <xf numFmtId="0" fontId="13" fillId="0" borderId="1" xfId="0" applyFont="1" applyBorder="1"/>
    <xf numFmtId="0" fontId="12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/>
    </xf>
    <xf numFmtId="0" fontId="13" fillId="0" borderId="31" xfId="0" applyFont="1" applyBorder="1"/>
    <xf numFmtId="0" fontId="13" fillId="0" borderId="32" xfId="0" applyFont="1" applyBorder="1"/>
    <xf numFmtId="0" fontId="13" fillId="0" borderId="33" xfId="0" applyFont="1" applyBorder="1"/>
    <xf numFmtId="0" fontId="1" fillId="0" borderId="1" xfId="0" applyFont="1" applyBorder="1"/>
    <xf numFmtId="0" fontId="13" fillId="0" borderId="14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24" fillId="0" borderId="13" xfId="0" applyFont="1" applyBorder="1"/>
    <xf numFmtId="0" fontId="24" fillId="0" borderId="1" xfId="0" applyFont="1" applyBorder="1"/>
    <xf numFmtId="0" fontId="13" fillId="0" borderId="1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6" xfId="0" applyFont="1" applyBorder="1" applyAlignment="1">
      <alignment horizontal="center"/>
    </xf>
    <xf numFmtId="0" fontId="13" fillId="0" borderId="15" xfId="0" applyFont="1" applyBorder="1"/>
    <xf numFmtId="0" fontId="13" fillId="0" borderId="0" xfId="0" applyFont="1"/>
    <xf numFmtId="0" fontId="13" fillId="0" borderId="16" xfId="0" applyFont="1" applyBorder="1"/>
    <xf numFmtId="14" fontId="14" fillId="4" borderId="18" xfId="0" applyNumberFormat="1" applyFont="1" applyFill="1" applyBorder="1" applyAlignment="1">
      <alignment horizontal="left" vertical="center"/>
    </xf>
    <xf numFmtId="14" fontId="14" fillId="4" borderId="3" xfId="0" applyNumberFormat="1" applyFont="1" applyFill="1" applyBorder="1" applyAlignment="1">
      <alignment horizontal="left" vertical="center"/>
    </xf>
    <xf numFmtId="14" fontId="14" fillId="4" borderId="4" xfId="0" applyNumberFormat="1" applyFont="1" applyFill="1" applyBorder="1" applyAlignment="1">
      <alignment horizontal="left" vertical="center"/>
    </xf>
    <xf numFmtId="0" fontId="7" fillId="4" borderId="18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7" fillId="4" borderId="18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5" fillId="4" borderId="0" xfId="0" applyFont="1" applyFill="1" applyAlignment="1">
      <alignment horizontal="center"/>
    </xf>
    <xf numFmtId="0" fontId="14" fillId="4" borderId="13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2" fillId="4" borderId="1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/>
    </xf>
    <xf numFmtId="0" fontId="8" fillId="4" borderId="14" xfId="0" applyFont="1" applyFill="1" applyBorder="1" applyAlignment="1">
      <alignment horizontal="right"/>
    </xf>
    <xf numFmtId="0" fontId="8" fillId="4" borderId="8" xfId="0" applyFont="1" applyFill="1" applyBorder="1" applyAlignment="1">
      <alignment horizontal="right"/>
    </xf>
    <xf numFmtId="0" fontId="7" fillId="4" borderId="13" xfId="0" applyFont="1" applyFill="1" applyBorder="1"/>
    <xf numFmtId="0" fontId="14" fillId="4" borderId="13" xfId="0" applyFont="1" applyFill="1" applyBorder="1"/>
    <xf numFmtId="0" fontId="14" fillId="4" borderId="1" xfId="0" applyFont="1" applyFill="1" applyBorder="1"/>
    <xf numFmtId="0" fontId="8" fillId="4" borderId="15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0" fontId="8" fillId="4" borderId="15" xfId="0" applyFont="1" applyFill="1" applyBorder="1"/>
    <xf numFmtId="0" fontId="8" fillId="4" borderId="0" xfId="0" applyFont="1" applyFill="1"/>
    <xf numFmtId="0" fontId="8" fillId="4" borderId="16" xfId="0" applyFont="1" applyFill="1" applyBorder="1"/>
    <xf numFmtId="0" fontId="8" fillId="4" borderId="31" xfId="0" applyFont="1" applyFill="1" applyBorder="1"/>
    <xf numFmtId="0" fontId="8" fillId="4" borderId="32" xfId="0" applyFont="1" applyFill="1" applyBorder="1"/>
    <xf numFmtId="0" fontId="8" fillId="4" borderId="33" xfId="0" applyFont="1" applyFill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right"/>
    </xf>
    <xf numFmtId="0" fontId="8" fillId="4" borderId="3" xfId="0" applyFont="1" applyFill="1" applyBorder="1" applyAlignment="1">
      <alignment horizontal="right"/>
    </xf>
    <xf numFmtId="0" fontId="8" fillId="4" borderId="4" xfId="0" applyFont="1" applyFill="1" applyBorder="1" applyAlignment="1">
      <alignment horizontal="right"/>
    </xf>
    <xf numFmtId="0" fontId="1" fillId="4" borderId="18" xfId="0" applyFont="1" applyFill="1" applyBorder="1"/>
    <xf numFmtId="0" fontId="25" fillId="4" borderId="35" xfId="0" applyFont="1" applyFill="1" applyBorder="1" applyAlignment="1">
      <alignment vertical="center"/>
    </xf>
    <xf numFmtId="0" fontId="25" fillId="4" borderId="36" xfId="0" applyFont="1" applyFill="1" applyBorder="1" applyAlignment="1">
      <alignment vertical="center"/>
    </xf>
    <xf numFmtId="0" fontId="25" fillId="4" borderId="37" xfId="0" applyFont="1" applyFill="1" applyBorder="1" applyAlignment="1">
      <alignment vertical="center"/>
    </xf>
    <xf numFmtId="0" fontId="14" fillId="4" borderId="18" xfId="0" applyFont="1" applyFill="1" applyBorder="1"/>
    <xf numFmtId="0" fontId="14" fillId="4" borderId="3" xfId="0" applyFont="1" applyFill="1" applyBorder="1"/>
    <xf numFmtId="0" fontId="14" fillId="4" borderId="4" xfId="0" applyFont="1" applyFill="1" applyBorder="1"/>
    <xf numFmtId="0" fontId="14" fillId="4" borderId="31" xfId="0" applyFont="1" applyFill="1" applyBorder="1"/>
    <xf numFmtId="0" fontId="14" fillId="4" borderId="32" xfId="0" applyFont="1" applyFill="1" applyBorder="1"/>
    <xf numFmtId="0" fontId="14" fillId="4" borderId="33" xfId="0" applyFont="1" applyFill="1" applyBorder="1"/>
    <xf numFmtId="0" fontId="14" fillId="0" borderId="31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36" fillId="4" borderId="31" xfId="0" applyFont="1" applyFill="1" applyBorder="1"/>
    <xf numFmtId="0" fontId="36" fillId="4" borderId="32" xfId="0" applyFont="1" applyFill="1" applyBorder="1"/>
    <xf numFmtId="0" fontId="36" fillId="4" borderId="33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4" borderId="13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4" borderId="7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" fillId="0" borderId="18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6"/>
  <sheetViews>
    <sheetView view="pageLayout" topLeftCell="A10" zoomScaleNormal="130" workbookViewId="0">
      <selection activeCell="B23" sqref="B23"/>
    </sheetView>
  </sheetViews>
  <sheetFormatPr defaultColWidth="0" defaultRowHeight="15.75" zeroHeight="1" x14ac:dyDescent="0.25"/>
  <cols>
    <col min="1" max="1" width="10.25" customWidth="1"/>
    <col min="2" max="2" width="16.75" customWidth="1"/>
    <col min="3" max="5" width="10.875" customWidth="1"/>
    <col min="6" max="6" width="11.375" customWidth="1"/>
    <col min="7" max="7" width="0.25" customWidth="1"/>
  </cols>
  <sheetData>
    <row r="1" spans="2:6" x14ac:dyDescent="0.25"/>
    <row r="2" spans="2:6" x14ac:dyDescent="0.25"/>
    <row r="3" spans="2:6" x14ac:dyDescent="0.25"/>
    <row r="4" spans="2:6" x14ac:dyDescent="0.25"/>
    <row r="5" spans="2:6" x14ac:dyDescent="0.25"/>
    <row r="6" spans="2:6" x14ac:dyDescent="0.25"/>
    <row r="7" spans="2:6" x14ac:dyDescent="0.25"/>
    <row r="8" spans="2:6" x14ac:dyDescent="0.25"/>
    <row r="9" spans="2:6" x14ac:dyDescent="0.25"/>
    <row r="10" spans="2:6" x14ac:dyDescent="0.25"/>
    <row r="11" spans="2:6" ht="18.75" x14ac:dyDescent="0.3">
      <c r="B11" s="199" t="s">
        <v>230</v>
      </c>
      <c r="C11" s="199"/>
      <c r="D11" s="199"/>
      <c r="E11" s="199"/>
      <c r="F11" s="199"/>
    </row>
    <row r="12" spans="2:6" x14ac:dyDescent="0.25">
      <c r="B12" s="70"/>
      <c r="C12" s="70"/>
      <c r="D12" s="70"/>
      <c r="E12" s="70"/>
      <c r="F12" s="70"/>
    </row>
    <row r="13" spans="2:6" x14ac:dyDescent="0.25">
      <c r="B13" s="70"/>
      <c r="C13" s="70"/>
      <c r="D13" s="70"/>
      <c r="E13" s="70"/>
      <c r="F13" s="70"/>
    </row>
    <row r="14" spans="2:6" ht="18.75" x14ac:dyDescent="0.3">
      <c r="B14" s="200" t="s">
        <v>231</v>
      </c>
      <c r="C14" s="200"/>
      <c r="D14" s="200"/>
      <c r="E14" s="200"/>
      <c r="F14" s="200"/>
    </row>
    <row r="15" spans="2:6" x14ac:dyDescent="0.25"/>
    <row r="16" spans="2:6" x14ac:dyDescent="0.25"/>
    <row r="17" spans="2:6" ht="18.75" x14ac:dyDescent="0.3">
      <c r="B17" s="199" t="s">
        <v>307</v>
      </c>
      <c r="C17" s="199"/>
      <c r="D17" s="199"/>
      <c r="E17" s="199"/>
      <c r="F17" s="199"/>
    </row>
    <row r="18" spans="2:6" x14ac:dyDescent="0.25"/>
    <row r="19" spans="2:6" x14ac:dyDescent="0.25"/>
    <row r="20" spans="2:6" x14ac:dyDescent="0.25"/>
    <row r="21" spans="2:6" x14ac:dyDescent="0.25"/>
    <row r="22" spans="2:6" x14ac:dyDescent="0.25"/>
    <row r="23" spans="2:6" x14ac:dyDescent="0.25"/>
    <row r="24" spans="2:6" x14ac:dyDescent="0.25"/>
    <row r="25" spans="2:6" ht="18.75" x14ac:dyDescent="0.3">
      <c r="B25" s="199" t="s">
        <v>232</v>
      </c>
      <c r="C25" s="199"/>
      <c r="D25" s="199"/>
      <c r="E25" s="199"/>
      <c r="F25" s="199"/>
    </row>
    <row r="26" spans="2:6" x14ac:dyDescent="0.25"/>
    <row r="27" spans="2:6" x14ac:dyDescent="0.25"/>
    <row r="28" spans="2:6" ht="18.75" x14ac:dyDescent="0.3">
      <c r="B28" s="199">
        <v>2023</v>
      </c>
      <c r="C28" s="199"/>
      <c r="D28" s="199"/>
      <c r="E28" s="199"/>
      <c r="F28" s="199"/>
    </row>
    <row r="29" spans="2:6" x14ac:dyDescent="0.25"/>
    <row r="30" spans="2:6" x14ac:dyDescent="0.25"/>
    <row r="31" spans="2:6" x14ac:dyDescent="0.25"/>
    <row r="32" spans="2: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</sheetData>
  <mergeCells count="5">
    <mergeCell ref="B28:F28"/>
    <mergeCell ref="B11:F11"/>
    <mergeCell ref="B14:F14"/>
    <mergeCell ref="B17:F17"/>
    <mergeCell ref="B25:F25"/>
  </mergeCells>
  <phoneticPr fontId="19" type="noConversion"/>
  <printOptions horizontalCentered="1" verticalCentered="1"/>
  <pageMargins left="0.7" right="0.7" top="1.25" bottom="0.75" header="0.3" footer="0.3"/>
  <pageSetup paperSize="9" orientation="portrait" r:id="rId1"/>
  <headerFooter differentOddEven="1">
    <oddHeader>&amp;C&amp;"Calibri,Regular"&amp;14&amp;K0B0B0BDaugavpils dzīvokļu un komunālās saimniecības uzņēmums SIA
Reģ. Nr.41503002485
Liepājas iela 21, Daugavpils, LV-5417
 01.01.2023. – 30.06.2023. GADA PĀRSKATS (operatīvais)</oddHeader>
    <oddFooter>&amp;C&amp;"Calibri,Regular"&amp;14&amp;K343434Dati  ir operatīvie, nav auditēti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9"/>
  <sheetViews>
    <sheetView topLeftCell="A28" zoomScale="130" zoomScaleNormal="130" workbookViewId="0">
      <selection activeCell="D26" sqref="D26:G37"/>
    </sheetView>
  </sheetViews>
  <sheetFormatPr defaultColWidth="0" defaultRowHeight="15" zeroHeight="1" x14ac:dyDescent="0.25"/>
  <cols>
    <col min="1" max="2" width="11.125" style="102" customWidth="1"/>
    <col min="3" max="3" width="20.125" style="102" customWidth="1"/>
    <col min="4" max="4" width="11.125" style="102" customWidth="1"/>
    <col min="5" max="5" width="10.875" style="102" customWidth="1"/>
    <col min="6" max="8" width="11.125" style="102" customWidth="1"/>
    <col min="9" max="16384" width="0" style="102" hidden="1"/>
  </cols>
  <sheetData>
    <row r="1" spans="1:7" ht="12.75" customHeight="1" x14ac:dyDescent="0.25"/>
    <row r="2" spans="1:7" x14ac:dyDescent="0.25">
      <c r="A2" s="330" t="s">
        <v>102</v>
      </c>
      <c r="B2" s="330"/>
      <c r="C2" s="330"/>
      <c r="D2" s="330"/>
      <c r="E2" s="330"/>
      <c r="F2" s="330"/>
      <c r="G2" s="330"/>
    </row>
    <row r="3" spans="1:7" ht="15.75" thickBot="1" x14ac:dyDescent="0.3">
      <c r="A3" s="348" t="s">
        <v>14</v>
      </c>
      <c r="B3" s="348"/>
      <c r="C3" s="348"/>
      <c r="D3" s="348"/>
      <c r="E3" s="348"/>
      <c r="F3" s="348"/>
      <c r="G3" s="348"/>
    </row>
    <row r="4" spans="1:7" ht="30.95" customHeight="1" x14ac:dyDescent="0.25">
      <c r="A4" s="354"/>
      <c r="B4" s="355"/>
      <c r="C4" s="355"/>
      <c r="D4" s="355"/>
      <c r="E4" s="356"/>
      <c r="F4" s="62" t="s">
        <v>287</v>
      </c>
      <c r="G4" s="63" t="s">
        <v>270</v>
      </c>
    </row>
    <row r="5" spans="1:7" x14ac:dyDescent="0.25">
      <c r="A5" s="214" t="s">
        <v>137</v>
      </c>
      <c r="B5" s="360"/>
      <c r="C5" s="360"/>
      <c r="D5" s="360"/>
      <c r="E5" s="360"/>
      <c r="F5" s="88">
        <v>0</v>
      </c>
      <c r="G5" s="103">
        <v>0</v>
      </c>
    </row>
    <row r="6" spans="1:7" ht="15" customHeight="1" x14ac:dyDescent="0.25">
      <c r="A6" s="227" t="s">
        <v>106</v>
      </c>
      <c r="B6" s="228"/>
      <c r="C6" s="228"/>
      <c r="D6" s="228"/>
      <c r="E6" s="228"/>
      <c r="F6" s="15">
        <v>0</v>
      </c>
      <c r="G6" s="37">
        <v>0</v>
      </c>
    </row>
    <row r="7" spans="1:7" ht="7.5" customHeight="1" x14ac:dyDescent="0.25">
      <c r="A7" s="89"/>
      <c r="B7" s="24"/>
      <c r="C7" s="24"/>
      <c r="D7" s="24"/>
      <c r="E7" s="24"/>
      <c r="F7" s="24"/>
      <c r="G7" s="90"/>
    </row>
    <row r="8" spans="1:7" ht="18" customHeight="1" x14ac:dyDescent="0.25">
      <c r="A8" s="357" t="s">
        <v>153</v>
      </c>
      <c r="B8" s="358"/>
      <c r="C8" s="358"/>
      <c r="D8" s="358"/>
      <c r="E8" s="358"/>
      <c r="F8" s="358"/>
      <c r="G8" s="359"/>
    </row>
    <row r="9" spans="1:7" ht="27.6" customHeight="1" x14ac:dyDescent="0.25">
      <c r="A9" s="91"/>
      <c r="B9" s="92"/>
      <c r="C9" s="92"/>
      <c r="D9" s="92"/>
      <c r="E9" s="93"/>
      <c r="F9" s="164" t="s">
        <v>229</v>
      </c>
      <c r="G9" s="165" t="s">
        <v>229</v>
      </c>
    </row>
    <row r="10" spans="1:7" x14ac:dyDescent="0.25">
      <c r="A10" s="352" t="s">
        <v>138</v>
      </c>
      <c r="B10" s="353"/>
      <c r="C10" s="353"/>
      <c r="D10" s="353"/>
      <c r="E10" s="353"/>
      <c r="F10" s="122"/>
      <c r="G10" s="166"/>
    </row>
    <row r="11" spans="1:7" x14ac:dyDescent="0.25">
      <c r="A11" s="352" t="s">
        <v>149</v>
      </c>
      <c r="B11" s="353"/>
      <c r="C11" s="353"/>
      <c r="D11" s="353"/>
      <c r="E11" s="353"/>
      <c r="F11" s="167">
        <f>G14</f>
        <v>73936</v>
      </c>
      <c r="G11" s="167">
        <v>74845</v>
      </c>
    </row>
    <row r="12" spans="1:7" x14ac:dyDescent="0.25">
      <c r="A12" s="350" t="s">
        <v>139</v>
      </c>
      <c r="B12" s="351"/>
      <c r="C12" s="351"/>
      <c r="D12" s="351"/>
      <c r="E12" s="351"/>
      <c r="F12" s="168">
        <v>0</v>
      </c>
      <c r="G12" s="168">
        <v>0</v>
      </c>
    </row>
    <row r="13" spans="1:7" x14ac:dyDescent="0.25">
      <c r="A13" s="352" t="s">
        <v>140</v>
      </c>
      <c r="B13" s="353"/>
      <c r="C13" s="353"/>
      <c r="D13" s="353"/>
      <c r="E13" s="353"/>
      <c r="F13" s="168"/>
      <c r="G13" s="168">
        <v>-909</v>
      </c>
    </row>
    <row r="14" spans="1:7" x14ac:dyDescent="0.25">
      <c r="A14" s="352" t="s">
        <v>288</v>
      </c>
      <c r="B14" s="353"/>
      <c r="C14" s="353"/>
      <c r="D14" s="353"/>
      <c r="E14" s="353"/>
      <c r="F14" s="167">
        <f>F11+F13</f>
        <v>73936</v>
      </c>
      <c r="G14" s="167">
        <f>G11+G13</f>
        <v>73936</v>
      </c>
    </row>
    <row r="15" spans="1:7" x14ac:dyDescent="0.25">
      <c r="A15" s="350" t="s">
        <v>141</v>
      </c>
      <c r="B15" s="351"/>
      <c r="C15" s="351"/>
      <c r="D15" s="351"/>
      <c r="E15" s="351"/>
      <c r="F15" s="168"/>
      <c r="G15" s="168"/>
    </row>
    <row r="16" spans="1:7" x14ac:dyDescent="0.25">
      <c r="A16" s="352" t="s">
        <v>149</v>
      </c>
      <c r="B16" s="353"/>
      <c r="C16" s="353"/>
      <c r="D16" s="353"/>
      <c r="E16" s="353"/>
      <c r="F16" s="167">
        <f>G19</f>
        <v>71109</v>
      </c>
      <c r="G16" s="167">
        <v>69714</v>
      </c>
    </row>
    <row r="17" spans="1:7" x14ac:dyDescent="0.25">
      <c r="A17" s="350" t="s">
        <v>142</v>
      </c>
      <c r="B17" s="351"/>
      <c r="C17" s="351"/>
      <c r="D17" s="351"/>
      <c r="E17" s="351"/>
      <c r="F17" s="168"/>
      <c r="G17" s="168">
        <v>2304</v>
      </c>
    </row>
    <row r="18" spans="1:7" x14ac:dyDescent="0.25">
      <c r="A18" s="350" t="s">
        <v>143</v>
      </c>
      <c r="B18" s="351"/>
      <c r="C18" s="351"/>
      <c r="D18" s="351"/>
      <c r="E18" s="351"/>
      <c r="F18" s="168">
        <v>-985</v>
      </c>
      <c r="G18" s="168">
        <v>-909</v>
      </c>
    </row>
    <row r="19" spans="1:7" x14ac:dyDescent="0.25">
      <c r="A19" s="352" t="s">
        <v>288</v>
      </c>
      <c r="B19" s="353"/>
      <c r="C19" s="353"/>
      <c r="D19" s="353"/>
      <c r="E19" s="353"/>
      <c r="F19" s="167">
        <f>F16-F18</f>
        <v>72094</v>
      </c>
      <c r="G19" s="167">
        <v>71109</v>
      </c>
    </row>
    <row r="20" spans="1:7" x14ac:dyDescent="0.25">
      <c r="A20" s="352" t="s">
        <v>152</v>
      </c>
      <c r="B20" s="353"/>
      <c r="C20" s="353"/>
      <c r="D20" s="353"/>
      <c r="E20" s="353"/>
      <c r="F20" s="167">
        <f>G21</f>
        <v>2826</v>
      </c>
      <c r="G20" s="167">
        <v>5132</v>
      </c>
    </row>
    <row r="21" spans="1:7" x14ac:dyDescent="0.25">
      <c r="A21" s="365" t="s">
        <v>289</v>
      </c>
      <c r="B21" s="366"/>
      <c r="C21" s="366"/>
      <c r="D21" s="366"/>
      <c r="E21" s="366"/>
      <c r="F21" s="167">
        <f>F11-F19</f>
        <v>1842</v>
      </c>
      <c r="G21" s="167">
        <v>2826</v>
      </c>
    </row>
    <row r="22" spans="1:7" ht="0.75" customHeight="1" x14ac:dyDescent="0.25">
      <c r="A22" s="369"/>
      <c r="B22" s="370"/>
      <c r="C22" s="370"/>
      <c r="D22" s="370"/>
      <c r="E22" s="370"/>
      <c r="F22" s="370"/>
      <c r="G22" s="371"/>
    </row>
    <row r="23" spans="1:7" x14ac:dyDescent="0.25">
      <c r="A23" s="372" t="s">
        <v>144</v>
      </c>
      <c r="B23" s="373"/>
      <c r="C23" s="373"/>
      <c r="D23" s="373"/>
      <c r="E23" s="373"/>
      <c r="F23" s="373"/>
      <c r="G23" s="374"/>
    </row>
    <row r="24" spans="1:7" ht="48" customHeight="1" x14ac:dyDescent="0.25">
      <c r="A24" s="363"/>
      <c r="B24" s="364"/>
      <c r="C24" s="364"/>
      <c r="D24" s="104" t="s">
        <v>148</v>
      </c>
      <c r="E24" s="105" t="s">
        <v>147</v>
      </c>
      <c r="F24" s="105" t="s">
        <v>145</v>
      </c>
      <c r="G24" s="96" t="s">
        <v>106</v>
      </c>
    </row>
    <row r="25" spans="1:7" x14ac:dyDescent="0.25">
      <c r="A25" s="363"/>
      <c r="B25" s="364"/>
      <c r="C25" s="364"/>
      <c r="D25" s="94" t="s">
        <v>146</v>
      </c>
      <c r="E25" s="95" t="s">
        <v>146</v>
      </c>
      <c r="F25" s="95" t="s">
        <v>146</v>
      </c>
      <c r="G25" s="97" t="s">
        <v>146</v>
      </c>
    </row>
    <row r="26" spans="1:7" x14ac:dyDescent="0.25">
      <c r="A26" s="367" t="s">
        <v>138</v>
      </c>
      <c r="B26" s="368"/>
      <c r="C26" s="368"/>
      <c r="D26" s="94"/>
      <c r="E26" s="94"/>
      <c r="F26" s="94"/>
      <c r="G26" s="169"/>
    </row>
    <row r="27" spans="1:7" x14ac:dyDescent="0.25">
      <c r="A27" s="365" t="s">
        <v>149</v>
      </c>
      <c r="B27" s="366"/>
      <c r="C27" s="366"/>
      <c r="D27" s="170">
        <v>1729924</v>
      </c>
      <c r="E27" s="170">
        <v>1906032</v>
      </c>
      <c r="F27" s="170">
        <v>456170</v>
      </c>
      <c r="G27" s="171">
        <f>D27+E27+F27</f>
        <v>4092126</v>
      </c>
    </row>
    <row r="28" spans="1:7" x14ac:dyDescent="0.25">
      <c r="A28" s="367" t="s">
        <v>139</v>
      </c>
      <c r="B28" s="368"/>
      <c r="C28" s="368"/>
      <c r="D28" s="94"/>
      <c r="E28" s="94"/>
      <c r="F28" s="94">
        <v>15528</v>
      </c>
      <c r="G28" s="169">
        <f>D28+E28+F28</f>
        <v>15528</v>
      </c>
    </row>
    <row r="29" spans="1:7" x14ac:dyDescent="0.25">
      <c r="A29" s="367" t="s">
        <v>140</v>
      </c>
      <c r="B29" s="368"/>
      <c r="C29" s="368"/>
      <c r="D29" s="94"/>
      <c r="E29" s="94"/>
      <c r="F29" s="94"/>
      <c r="G29" s="169">
        <f>D29+E29+F29</f>
        <v>0</v>
      </c>
    </row>
    <row r="30" spans="1:7" x14ac:dyDescent="0.25">
      <c r="A30" s="365" t="s">
        <v>288</v>
      </c>
      <c r="B30" s="366"/>
      <c r="C30" s="366"/>
      <c r="D30" s="170">
        <f>D27+D29</f>
        <v>1729924</v>
      </c>
      <c r="E30" s="170">
        <f>E27+E29</f>
        <v>1906032</v>
      </c>
      <c r="F30" s="170">
        <f>F27+F28+F29</f>
        <v>471698</v>
      </c>
      <c r="G30" s="171">
        <f>D30+E30+F30</f>
        <v>4107654</v>
      </c>
    </row>
    <row r="31" spans="1:7" x14ac:dyDescent="0.25">
      <c r="A31" s="367" t="s">
        <v>150</v>
      </c>
      <c r="B31" s="368"/>
      <c r="C31" s="368"/>
      <c r="D31" s="94"/>
      <c r="E31" s="94"/>
      <c r="F31" s="94"/>
      <c r="G31" s="169"/>
    </row>
    <row r="32" spans="1:7" x14ac:dyDescent="0.25">
      <c r="A32" s="365" t="s">
        <v>149</v>
      </c>
      <c r="B32" s="366"/>
      <c r="C32" s="366"/>
      <c r="D32" s="170">
        <v>603634</v>
      </c>
      <c r="E32" s="170">
        <v>1542549</v>
      </c>
      <c r="F32" s="170">
        <v>346843</v>
      </c>
      <c r="G32" s="171">
        <f>D32+E32+F32</f>
        <v>2493026</v>
      </c>
    </row>
    <row r="33" spans="1:7" ht="30.95" customHeight="1" x14ac:dyDescent="0.25">
      <c r="A33" s="295" t="s">
        <v>142</v>
      </c>
      <c r="B33" s="296"/>
      <c r="C33" s="296"/>
      <c r="D33" s="94">
        <v>9742</v>
      </c>
      <c r="E33" s="94">
        <v>17676</v>
      </c>
      <c r="F33" s="94">
        <v>23125</v>
      </c>
      <c r="G33" s="169">
        <f>D33+E33+F33</f>
        <v>50543</v>
      </c>
    </row>
    <row r="34" spans="1:7" ht="40.5" customHeight="1" x14ac:dyDescent="0.25">
      <c r="A34" s="295" t="s">
        <v>151</v>
      </c>
      <c r="B34" s="296"/>
      <c r="C34" s="296"/>
      <c r="D34" s="94"/>
      <c r="E34" s="94"/>
      <c r="F34" s="94"/>
      <c r="G34" s="169">
        <f>D34+E34+F34</f>
        <v>0</v>
      </c>
    </row>
    <row r="35" spans="1:7" x14ac:dyDescent="0.25">
      <c r="A35" s="365" t="s">
        <v>288</v>
      </c>
      <c r="B35" s="366"/>
      <c r="C35" s="366"/>
      <c r="D35" s="170">
        <f>D32+D33</f>
        <v>613376</v>
      </c>
      <c r="E35" s="170">
        <f>E32+E33</f>
        <v>1560225</v>
      </c>
      <c r="F35" s="170">
        <f>F32+F33+F34</f>
        <v>369968</v>
      </c>
      <c r="G35" s="171">
        <f>D35+E35+F35</f>
        <v>2543569</v>
      </c>
    </row>
    <row r="36" spans="1:7" x14ac:dyDescent="0.25">
      <c r="A36" s="365" t="s">
        <v>152</v>
      </c>
      <c r="B36" s="366"/>
      <c r="C36" s="366"/>
      <c r="D36" s="170">
        <f>D27-D32</f>
        <v>1126290</v>
      </c>
      <c r="E36" s="170">
        <f>E27-E32</f>
        <v>363483</v>
      </c>
      <c r="F36" s="172">
        <f>F27-F32</f>
        <v>109327</v>
      </c>
      <c r="G36" s="173">
        <f>G27-G32</f>
        <v>1599100</v>
      </c>
    </row>
    <row r="37" spans="1:7" ht="15.75" thickBot="1" x14ac:dyDescent="0.3">
      <c r="A37" s="361" t="s">
        <v>289</v>
      </c>
      <c r="B37" s="362"/>
      <c r="C37" s="362"/>
      <c r="D37" s="174">
        <f>D30-D35</f>
        <v>1116548</v>
      </c>
      <c r="E37" s="174">
        <f>E30-E35</f>
        <v>345807</v>
      </c>
      <c r="F37" s="175">
        <f>F30-F35</f>
        <v>101730</v>
      </c>
      <c r="G37" s="176">
        <f>G30-G35</f>
        <v>1564085</v>
      </c>
    </row>
    <row r="38" spans="1:7" ht="10.5" customHeight="1" x14ac:dyDescent="0.25">
      <c r="A38" s="106"/>
      <c r="B38" s="106"/>
      <c r="C38" s="106"/>
      <c r="D38" s="106"/>
      <c r="E38" s="106"/>
      <c r="F38" s="106"/>
      <c r="G38" s="133"/>
    </row>
    <row r="39" spans="1:7" x14ac:dyDescent="0.25">
      <c r="A39" s="24" t="s">
        <v>17</v>
      </c>
      <c r="B39" s="24"/>
      <c r="C39" s="24"/>
      <c r="D39" s="24"/>
      <c r="E39" s="24"/>
      <c r="F39" s="24" t="s">
        <v>19</v>
      </c>
      <c r="G39" s="24"/>
    </row>
    <row r="40" spans="1:7" ht="11.25" customHeight="1" x14ac:dyDescent="0.25">
      <c r="A40" s="106"/>
      <c r="B40" s="106"/>
      <c r="C40" s="106"/>
      <c r="D40" s="106"/>
      <c r="E40" s="106"/>
      <c r="F40" s="106"/>
      <c r="G40" s="106"/>
    </row>
    <row r="41" spans="1:7" x14ac:dyDescent="0.25">
      <c r="A41" s="24" t="s">
        <v>18</v>
      </c>
      <c r="B41" s="24"/>
      <c r="C41" s="24"/>
      <c r="D41" s="24"/>
      <c r="E41" s="24"/>
      <c r="F41" s="24" t="s">
        <v>269</v>
      </c>
      <c r="G41" s="106"/>
    </row>
    <row r="42" spans="1:7" x14ac:dyDescent="0.25">
      <c r="A42" s="106"/>
      <c r="B42" s="106"/>
      <c r="C42" s="106"/>
      <c r="D42" s="106"/>
      <c r="E42" s="106"/>
      <c r="F42" s="106"/>
      <c r="G42" s="106"/>
    </row>
    <row r="43" spans="1:7" x14ac:dyDescent="0.25">
      <c r="A43" s="107"/>
      <c r="B43" s="107"/>
      <c r="C43" s="107"/>
      <c r="D43" s="107"/>
      <c r="E43" s="107"/>
      <c r="F43" s="107"/>
      <c r="G43" s="107"/>
    </row>
    <row r="49" s="102" customFormat="1" hidden="1" x14ac:dyDescent="0.25"/>
  </sheetData>
  <mergeCells count="34">
    <mergeCell ref="A20:E20"/>
    <mergeCell ref="A19:E19"/>
    <mergeCell ref="A36:C36"/>
    <mergeCell ref="A29:C29"/>
    <mergeCell ref="A30:C30"/>
    <mergeCell ref="A31:C31"/>
    <mergeCell ref="A22:G22"/>
    <mergeCell ref="A21:E21"/>
    <mergeCell ref="A32:C32"/>
    <mergeCell ref="A27:C27"/>
    <mergeCell ref="A28:C28"/>
    <mergeCell ref="A26:C26"/>
    <mergeCell ref="A23:G23"/>
    <mergeCell ref="A37:C37"/>
    <mergeCell ref="A24:C24"/>
    <mergeCell ref="A25:C25"/>
    <mergeCell ref="A33:C33"/>
    <mergeCell ref="A34:C34"/>
    <mergeCell ref="A35:C35"/>
    <mergeCell ref="A18:E18"/>
    <mergeCell ref="A17:E17"/>
    <mergeCell ref="A12:E12"/>
    <mergeCell ref="A16:E16"/>
    <mergeCell ref="A2:G2"/>
    <mergeCell ref="A4:E4"/>
    <mergeCell ref="A15:E15"/>
    <mergeCell ref="A14:E14"/>
    <mergeCell ref="A13:E13"/>
    <mergeCell ref="A3:G3"/>
    <mergeCell ref="A8:G8"/>
    <mergeCell ref="A5:E5"/>
    <mergeCell ref="A6:E6"/>
    <mergeCell ref="A11:E11"/>
    <mergeCell ref="A10:E10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Liepājās iela 21, Daugavpils, LV-5417
 01.01.2023. – 31.03.2023. GADA PĀRSKATS (operatīvais)</oddHeader>
    <oddFooter>&amp;C&amp;"Calibri,Regular"&amp;14&amp;K161616Dati  ir operatīvie, nav auditēti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2"/>
  <sheetViews>
    <sheetView view="pageLayout" topLeftCell="A19" zoomScaleNormal="130" workbookViewId="0">
      <selection activeCell="G38" sqref="G38"/>
    </sheetView>
  </sheetViews>
  <sheetFormatPr defaultColWidth="0" defaultRowHeight="15.75" zeroHeight="1" x14ac:dyDescent="0.25"/>
  <cols>
    <col min="1" max="4" width="11.125" customWidth="1"/>
    <col min="5" max="5" width="10.875" customWidth="1"/>
    <col min="6" max="6" width="2.875" customWidth="1"/>
    <col min="7" max="7" width="15.375" customWidth="1"/>
    <col min="8" max="8" width="13.375" customWidth="1"/>
    <col min="9" max="9" width="11.125" customWidth="1"/>
  </cols>
  <sheetData>
    <row r="1" spans="1:8" x14ac:dyDescent="0.25">
      <c r="A1" s="84"/>
      <c r="B1" s="84"/>
      <c r="C1" s="84"/>
      <c r="D1" s="84"/>
      <c r="E1" s="84"/>
      <c r="F1" s="84"/>
      <c r="G1" s="84"/>
      <c r="H1" s="84"/>
    </row>
    <row r="2" spans="1:8" ht="27.75" customHeight="1" x14ac:dyDescent="0.25">
      <c r="A2" s="384" t="s">
        <v>102</v>
      </c>
      <c r="B2" s="384"/>
      <c r="C2" s="384"/>
      <c r="D2" s="384"/>
      <c r="E2" s="384"/>
      <c r="F2" s="384"/>
      <c r="G2" s="384"/>
      <c r="H2" s="84"/>
    </row>
    <row r="3" spans="1:8" ht="16.5" thickBot="1" x14ac:dyDescent="0.3">
      <c r="A3" s="389" t="s">
        <v>154</v>
      </c>
      <c r="B3" s="389"/>
      <c r="C3" s="389"/>
      <c r="D3" s="389"/>
      <c r="E3" s="389"/>
      <c r="F3" s="389"/>
      <c r="G3" s="389"/>
      <c r="H3" s="389"/>
    </row>
    <row r="4" spans="1:8" ht="30.95" customHeight="1" x14ac:dyDescent="0.25">
      <c r="A4" s="387" t="s">
        <v>156</v>
      </c>
      <c r="B4" s="388"/>
      <c r="C4" s="388"/>
      <c r="D4" s="388"/>
      <c r="E4" s="388"/>
      <c r="F4" s="388"/>
      <c r="G4" s="177" t="s">
        <v>155</v>
      </c>
      <c r="H4" s="178" t="s">
        <v>106</v>
      </c>
    </row>
    <row r="5" spans="1:8" x14ac:dyDescent="0.25">
      <c r="A5" s="385" t="s">
        <v>149</v>
      </c>
      <c r="B5" s="386"/>
      <c r="C5" s="386"/>
      <c r="D5" s="386"/>
      <c r="E5" s="386"/>
      <c r="F5" s="386"/>
      <c r="G5" s="100" t="s">
        <v>146</v>
      </c>
      <c r="H5" s="135" t="s">
        <v>146</v>
      </c>
    </row>
    <row r="6" spans="1:8" x14ac:dyDescent="0.25">
      <c r="A6" s="378" t="s">
        <v>157</v>
      </c>
      <c r="B6" s="379"/>
      <c r="C6" s="379"/>
      <c r="D6" s="379"/>
      <c r="E6" s="379"/>
      <c r="F6" s="380"/>
      <c r="G6" s="122">
        <v>579800</v>
      </c>
      <c r="H6" s="179">
        <v>276502</v>
      </c>
    </row>
    <row r="7" spans="1:8" ht="30.95" customHeight="1" x14ac:dyDescent="0.25">
      <c r="A7" s="381" t="s">
        <v>158</v>
      </c>
      <c r="B7" s="382"/>
      <c r="C7" s="382"/>
      <c r="D7" s="382"/>
      <c r="E7" s="382"/>
      <c r="F7" s="383"/>
      <c r="G7" s="122">
        <f>G9-G6</f>
        <v>-8449</v>
      </c>
      <c r="H7" s="179">
        <v>286762</v>
      </c>
    </row>
    <row r="8" spans="1:8" x14ac:dyDescent="0.25">
      <c r="A8" s="375">
        <v>45107</v>
      </c>
      <c r="B8" s="376"/>
      <c r="C8" s="376"/>
      <c r="D8" s="376"/>
      <c r="E8" s="376"/>
      <c r="F8" s="377"/>
      <c r="G8" s="180">
        <f>G9</f>
        <v>571351</v>
      </c>
      <c r="H8" s="181">
        <f>SUM(H6:H7)</f>
        <v>563264</v>
      </c>
    </row>
    <row r="9" spans="1:8" x14ac:dyDescent="0.25">
      <c r="A9" s="378"/>
      <c r="B9" s="379"/>
      <c r="C9" s="379"/>
      <c r="D9" s="379"/>
      <c r="E9" s="379"/>
      <c r="F9" s="380"/>
      <c r="G9" s="180">
        <f>'Bilanse A'!F17</f>
        <v>571351</v>
      </c>
      <c r="H9" s="181">
        <f>H8</f>
        <v>563264</v>
      </c>
    </row>
    <row r="10" spans="1:8" x14ac:dyDescent="0.25">
      <c r="A10" s="127"/>
      <c r="B10" s="128"/>
      <c r="C10" s="128"/>
      <c r="D10" s="128"/>
      <c r="E10" s="128"/>
      <c r="F10" s="128"/>
      <c r="G10" s="128"/>
      <c r="H10" s="129"/>
    </row>
    <row r="11" spans="1:8" x14ac:dyDescent="0.25">
      <c r="A11" s="395" t="s">
        <v>159</v>
      </c>
      <c r="B11" s="389"/>
      <c r="C11" s="389"/>
      <c r="D11" s="389"/>
      <c r="E11" s="389"/>
      <c r="F11" s="389"/>
      <c r="G11" s="389"/>
      <c r="H11" s="396"/>
    </row>
    <row r="12" spans="1:8" x14ac:dyDescent="0.25">
      <c r="A12" s="392"/>
      <c r="B12" s="222"/>
      <c r="C12" s="222"/>
      <c r="D12" s="222"/>
      <c r="E12" s="222"/>
      <c r="F12" s="222"/>
      <c r="G12" s="182" t="s">
        <v>292</v>
      </c>
      <c r="H12" s="183" t="s">
        <v>270</v>
      </c>
    </row>
    <row r="13" spans="1:8" x14ac:dyDescent="0.25">
      <c r="A13" s="392" t="s">
        <v>160</v>
      </c>
      <c r="B13" s="222"/>
      <c r="C13" s="222"/>
      <c r="D13" s="222"/>
      <c r="E13" s="222"/>
      <c r="F13" s="222"/>
      <c r="G13" s="119">
        <f>'Bilanse A'!F22</f>
        <v>311827</v>
      </c>
      <c r="H13" s="125">
        <f>'Bilanse A'!G22</f>
        <v>314879</v>
      </c>
    </row>
    <row r="14" spans="1:8" x14ac:dyDescent="0.25">
      <c r="A14" s="392" t="s">
        <v>161</v>
      </c>
      <c r="B14" s="222"/>
      <c r="C14" s="222"/>
      <c r="D14" s="222"/>
      <c r="E14" s="222"/>
      <c r="F14" s="222"/>
      <c r="G14" s="119">
        <f>'Bilanse A'!F23</f>
        <v>126239</v>
      </c>
      <c r="H14" s="125">
        <f>'Bilanse A'!G23</f>
        <v>12403</v>
      </c>
    </row>
    <row r="15" spans="1:8" x14ac:dyDescent="0.25">
      <c r="A15" s="393" t="s">
        <v>162</v>
      </c>
      <c r="B15" s="394"/>
      <c r="C15" s="394"/>
      <c r="D15" s="394"/>
      <c r="E15" s="394"/>
      <c r="F15" s="394"/>
      <c r="G15" s="159">
        <f>G13+G14</f>
        <v>438066</v>
      </c>
      <c r="H15" s="126">
        <f>'Bilanse A'!G24</f>
        <v>327282</v>
      </c>
    </row>
    <row r="16" spans="1:8" x14ac:dyDescent="0.25">
      <c r="A16" s="127"/>
      <c r="B16" s="128"/>
      <c r="C16" s="128"/>
      <c r="D16" s="128"/>
      <c r="E16" s="128"/>
      <c r="F16" s="128"/>
      <c r="G16" s="128"/>
      <c r="H16" s="129"/>
    </row>
    <row r="17" spans="1:8" x14ac:dyDescent="0.25">
      <c r="A17" s="397" t="s">
        <v>163</v>
      </c>
      <c r="B17" s="398"/>
      <c r="C17" s="398"/>
      <c r="D17" s="398"/>
      <c r="E17" s="398"/>
      <c r="F17" s="398"/>
      <c r="G17" s="398"/>
      <c r="H17" s="399"/>
    </row>
    <row r="18" spans="1:8" x14ac:dyDescent="0.25">
      <c r="A18" s="378"/>
      <c r="B18" s="379"/>
      <c r="C18" s="379"/>
      <c r="D18" s="379"/>
      <c r="E18" s="379"/>
      <c r="F18" s="380"/>
      <c r="G18" s="130" t="str">
        <f>G12</f>
        <v>30.06.2023.EUR</v>
      </c>
      <c r="H18" s="131" t="str">
        <f>H12</f>
        <v>31.12.2022. EUR</v>
      </c>
    </row>
    <row r="19" spans="1:8" x14ac:dyDescent="0.25">
      <c r="A19" s="392" t="s">
        <v>164</v>
      </c>
      <c r="B19" s="222"/>
      <c r="C19" s="222"/>
      <c r="D19" s="222"/>
      <c r="E19" s="222"/>
      <c r="F19" s="222"/>
      <c r="G19" s="119">
        <f>G22-G21-G20</f>
        <v>3634306</v>
      </c>
      <c r="H19" s="125">
        <f>H22-H21-H20</f>
        <v>3529387</v>
      </c>
    </row>
    <row r="20" spans="1:8" x14ac:dyDescent="0.25">
      <c r="A20" s="392" t="s">
        <v>165</v>
      </c>
      <c r="B20" s="222"/>
      <c r="C20" s="222"/>
      <c r="D20" s="222"/>
      <c r="E20" s="222"/>
      <c r="F20" s="222"/>
      <c r="G20" s="119">
        <v>-1227531</v>
      </c>
      <c r="H20" s="125">
        <v>-1227531</v>
      </c>
    </row>
    <row r="21" spans="1:8" x14ac:dyDescent="0.25">
      <c r="A21" s="392" t="s">
        <v>166</v>
      </c>
      <c r="B21" s="222"/>
      <c r="C21" s="222"/>
      <c r="D21" s="222"/>
      <c r="E21" s="222"/>
      <c r="F21" s="222"/>
      <c r="G21" s="119">
        <v>-667769</v>
      </c>
      <c r="H21" s="125">
        <v>-667769</v>
      </c>
    </row>
    <row r="22" spans="1:8" x14ac:dyDescent="0.25">
      <c r="A22" s="393" t="s">
        <v>162</v>
      </c>
      <c r="B22" s="394"/>
      <c r="C22" s="394"/>
      <c r="D22" s="394"/>
      <c r="E22" s="394"/>
      <c r="F22" s="394"/>
      <c r="G22" s="159">
        <f>'Bilanse A'!F26</f>
        <v>1739006</v>
      </c>
      <c r="H22" s="126">
        <f>'Bilanse A'!G26</f>
        <v>1634087</v>
      </c>
    </row>
    <row r="23" spans="1:8" x14ac:dyDescent="0.25">
      <c r="A23" s="127"/>
      <c r="B23" s="128"/>
      <c r="C23" s="128"/>
      <c r="D23" s="128"/>
      <c r="E23" s="128"/>
      <c r="F23" s="128"/>
      <c r="G23" s="128"/>
      <c r="H23" s="129"/>
    </row>
    <row r="24" spans="1:8" x14ac:dyDescent="0.25">
      <c r="A24" s="127"/>
      <c r="B24" s="128"/>
      <c r="C24" s="128"/>
      <c r="D24" s="128"/>
      <c r="E24" s="128"/>
      <c r="F24" s="128"/>
      <c r="G24" s="128"/>
      <c r="H24" s="129"/>
    </row>
    <row r="25" spans="1:8" x14ac:dyDescent="0.25">
      <c r="A25" s="400" t="s">
        <v>167</v>
      </c>
      <c r="B25" s="401"/>
      <c r="C25" s="401"/>
      <c r="D25" s="401"/>
      <c r="E25" s="401"/>
      <c r="F25" s="401"/>
      <c r="G25" s="401"/>
      <c r="H25" s="402"/>
    </row>
    <row r="26" spans="1:8" x14ac:dyDescent="0.25">
      <c r="A26" s="378"/>
      <c r="B26" s="379"/>
      <c r="C26" s="379"/>
      <c r="D26" s="379"/>
      <c r="E26" s="379"/>
      <c r="F26" s="380"/>
      <c r="G26" s="130" t="str">
        <f>G18</f>
        <v>30.06.2023.EUR</v>
      </c>
      <c r="H26" s="131" t="str">
        <f>H18</f>
        <v>31.12.2022. EUR</v>
      </c>
    </row>
    <row r="27" spans="1:8" x14ac:dyDescent="0.25">
      <c r="A27" s="392" t="s">
        <v>168</v>
      </c>
      <c r="B27" s="222"/>
      <c r="C27" s="222"/>
      <c r="D27" s="222"/>
      <c r="E27" s="222"/>
      <c r="F27" s="222"/>
      <c r="G27" s="119">
        <f>'Bilanse A'!F28</f>
        <v>2109340</v>
      </c>
      <c r="H27" s="125">
        <f>'Bilanse A'!G28</f>
        <v>2494647</v>
      </c>
    </row>
    <row r="28" spans="1:8" ht="16.5" thickBot="1" x14ac:dyDescent="0.3">
      <c r="A28" s="390" t="s">
        <v>106</v>
      </c>
      <c r="B28" s="391"/>
      <c r="C28" s="391"/>
      <c r="D28" s="391"/>
      <c r="E28" s="391"/>
      <c r="F28" s="391"/>
      <c r="G28" s="160">
        <f>G27</f>
        <v>2109340</v>
      </c>
      <c r="H28" s="184">
        <f>H27</f>
        <v>2494647</v>
      </c>
    </row>
    <row r="29" spans="1:8" x14ac:dyDescent="0.25">
      <c r="A29" s="84"/>
      <c r="B29" s="84"/>
      <c r="C29" s="84"/>
      <c r="D29" s="84"/>
      <c r="E29" s="84"/>
      <c r="F29" s="84"/>
      <c r="G29" s="84"/>
      <c r="H29" s="84"/>
    </row>
    <row r="30" spans="1:8" x14ac:dyDescent="0.25">
      <c r="A30" s="128" t="s">
        <v>17</v>
      </c>
      <c r="B30" s="128"/>
      <c r="C30" s="128"/>
      <c r="D30" s="128"/>
      <c r="E30" s="128"/>
      <c r="F30" s="128"/>
      <c r="G30" s="128" t="s">
        <v>19</v>
      </c>
      <c r="H30" s="84"/>
    </row>
    <row r="31" spans="1:8" x14ac:dyDescent="0.25">
      <c r="A31" s="84"/>
      <c r="B31" s="84"/>
      <c r="C31" s="84"/>
      <c r="D31" s="84"/>
      <c r="E31" s="84"/>
      <c r="F31" s="84"/>
      <c r="G31" s="84"/>
      <c r="H31" s="84"/>
    </row>
    <row r="32" spans="1:8" x14ac:dyDescent="0.25">
      <c r="A32" s="128" t="s">
        <v>18</v>
      </c>
      <c r="B32" s="128"/>
      <c r="C32" s="128"/>
      <c r="D32" s="128"/>
      <c r="E32" s="128"/>
      <c r="F32" s="128"/>
      <c r="G32" s="185" t="s">
        <v>269</v>
      </c>
      <c r="H32" s="84"/>
    </row>
    <row r="33" x14ac:dyDescent="0.25"/>
    <row r="34" x14ac:dyDescent="0.25"/>
    <row r="36" x14ac:dyDescent="0.25"/>
    <row r="37" x14ac:dyDescent="0.25"/>
    <row r="38" x14ac:dyDescent="0.25"/>
    <row r="40" x14ac:dyDescent="0.25"/>
    <row r="42" x14ac:dyDescent="0.25"/>
  </sheetData>
  <mergeCells count="23">
    <mergeCell ref="A12:F12"/>
    <mergeCell ref="A11:H11"/>
    <mergeCell ref="A17:H17"/>
    <mergeCell ref="A26:F26"/>
    <mergeCell ref="A25:H25"/>
    <mergeCell ref="A18:F18"/>
    <mergeCell ref="A19:F19"/>
    <mergeCell ref="A20:F20"/>
    <mergeCell ref="A28:F28"/>
    <mergeCell ref="A21:F21"/>
    <mergeCell ref="A22:F22"/>
    <mergeCell ref="A27:F27"/>
    <mergeCell ref="A13:F13"/>
    <mergeCell ref="A14:F14"/>
    <mergeCell ref="A15:F15"/>
    <mergeCell ref="A8:F8"/>
    <mergeCell ref="A9:F9"/>
    <mergeCell ref="A7:F7"/>
    <mergeCell ref="A2:G2"/>
    <mergeCell ref="A5:F5"/>
    <mergeCell ref="A4:F4"/>
    <mergeCell ref="A3:H3"/>
    <mergeCell ref="A6:F6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Liepājas iela 21, Daugavpils, LV-5417
 01.01.2023. – 30.06.2023. GADA PĀRSKATS (operatīvais)</oddHeader>
    <oddFooter>&amp;C&amp;"Calibri,Regular"&amp;14&amp;K161616Dati  ir operatīvie, nav auditēti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1"/>
  <sheetViews>
    <sheetView view="pageLayout" topLeftCell="A7" zoomScaleNormal="130" workbookViewId="0">
      <selection activeCell="C31" sqref="C31"/>
    </sheetView>
  </sheetViews>
  <sheetFormatPr defaultColWidth="0" defaultRowHeight="15.75" zeroHeight="1" x14ac:dyDescent="0.25"/>
  <cols>
    <col min="1" max="5" width="11.125" customWidth="1"/>
    <col min="6" max="6" width="0.375" customWidth="1"/>
    <col min="7" max="7" width="16.125" customWidth="1"/>
    <col min="8" max="8" width="16.375" customWidth="1"/>
    <col min="9" max="9" width="11.125" customWidth="1"/>
  </cols>
  <sheetData>
    <row r="1" spans="1:8" x14ac:dyDescent="0.25"/>
    <row r="2" spans="1:8" x14ac:dyDescent="0.25">
      <c r="A2" s="210" t="s">
        <v>102</v>
      </c>
      <c r="B2" s="210"/>
      <c r="C2" s="210"/>
      <c r="D2" s="210"/>
      <c r="E2" s="210"/>
      <c r="F2" s="210"/>
      <c r="G2" s="210"/>
    </row>
    <row r="3" spans="1:8" ht="16.5" thickBot="1" x14ac:dyDescent="0.3">
      <c r="A3" s="303" t="s">
        <v>169</v>
      </c>
      <c r="B3" s="303"/>
      <c r="C3" s="303"/>
      <c r="D3" s="303"/>
      <c r="E3" s="303"/>
      <c r="F3" s="303"/>
      <c r="G3" s="303"/>
      <c r="H3" s="303"/>
    </row>
    <row r="4" spans="1:8" ht="30.95" customHeight="1" x14ac:dyDescent="0.25">
      <c r="A4" s="403"/>
      <c r="B4" s="404"/>
      <c r="C4" s="404"/>
      <c r="D4" s="404"/>
      <c r="E4" s="404"/>
      <c r="F4" s="405"/>
      <c r="G4" s="62" t="s">
        <v>287</v>
      </c>
      <c r="H4" s="63" t="s">
        <v>270</v>
      </c>
    </row>
    <row r="5" spans="1:8" x14ac:dyDescent="0.25">
      <c r="A5" s="378" t="s">
        <v>170</v>
      </c>
      <c r="B5" s="379"/>
      <c r="C5" s="379"/>
      <c r="D5" s="379"/>
      <c r="E5" s="379"/>
      <c r="F5" s="380"/>
      <c r="G5" s="119"/>
      <c r="H5" s="125"/>
    </row>
    <row r="6" spans="1:8" x14ac:dyDescent="0.25">
      <c r="A6" s="378" t="s">
        <v>171</v>
      </c>
      <c r="B6" s="379"/>
      <c r="C6" s="379"/>
      <c r="D6" s="379"/>
      <c r="E6" s="379"/>
      <c r="F6" s="380"/>
      <c r="G6" s="119">
        <v>5013</v>
      </c>
      <c r="H6" s="125">
        <v>255</v>
      </c>
    </row>
    <row r="7" spans="1:8" x14ac:dyDescent="0.25">
      <c r="A7" s="409" t="s">
        <v>296</v>
      </c>
      <c r="B7" s="379"/>
      <c r="C7" s="379"/>
      <c r="D7" s="379"/>
      <c r="E7" s="379"/>
      <c r="F7" s="380"/>
      <c r="G7" s="119">
        <v>138</v>
      </c>
      <c r="H7" s="125"/>
    </row>
    <row r="8" spans="1:8" x14ac:dyDescent="0.25">
      <c r="A8" s="378" t="s">
        <v>172</v>
      </c>
      <c r="B8" s="379"/>
      <c r="C8" s="379"/>
      <c r="D8" s="379"/>
      <c r="E8" s="379"/>
      <c r="F8" s="380"/>
      <c r="G8" s="119"/>
      <c r="H8" s="125"/>
    </row>
    <row r="9" spans="1:8" x14ac:dyDescent="0.25">
      <c r="A9" s="378" t="s">
        <v>173</v>
      </c>
      <c r="B9" s="379"/>
      <c r="C9" s="379"/>
      <c r="D9" s="379"/>
      <c r="E9" s="379"/>
      <c r="F9" s="380"/>
      <c r="G9" s="119"/>
      <c r="H9" s="125"/>
    </row>
    <row r="10" spans="1:8" x14ac:dyDescent="0.25">
      <c r="A10" s="132" t="s">
        <v>295</v>
      </c>
      <c r="B10" s="123"/>
      <c r="C10" s="123"/>
      <c r="D10" s="123"/>
      <c r="E10" s="123"/>
      <c r="F10" s="124"/>
      <c r="G10" s="186"/>
      <c r="H10" s="125">
        <v>965</v>
      </c>
    </row>
    <row r="11" spans="1:8" x14ac:dyDescent="0.25">
      <c r="A11" s="406" t="s">
        <v>106</v>
      </c>
      <c r="B11" s="407"/>
      <c r="C11" s="407"/>
      <c r="D11" s="407"/>
      <c r="E11" s="407"/>
      <c r="F11" s="408"/>
      <c r="G11" s="126">
        <f>G6+G7+G8</f>
        <v>5151</v>
      </c>
      <c r="H11" s="126">
        <f>H6+H10</f>
        <v>1220</v>
      </c>
    </row>
    <row r="12" spans="1:8" x14ac:dyDescent="0.25">
      <c r="A12" s="378" t="s">
        <v>161</v>
      </c>
      <c r="B12" s="379"/>
      <c r="C12" s="379"/>
      <c r="D12" s="379"/>
      <c r="E12" s="379"/>
      <c r="F12" s="380"/>
      <c r="G12" s="119"/>
      <c r="H12" s="125"/>
    </row>
    <row r="13" spans="1:8" x14ac:dyDescent="0.25">
      <c r="A13" s="413" t="s">
        <v>162</v>
      </c>
      <c r="B13" s="414"/>
      <c r="C13" s="414"/>
      <c r="D13" s="414"/>
      <c r="E13" s="414"/>
      <c r="F13" s="415"/>
      <c r="G13" s="119"/>
      <c r="H13" s="125"/>
    </row>
    <row r="14" spans="1:8" x14ac:dyDescent="0.25">
      <c r="A14" s="127"/>
      <c r="B14" s="128"/>
      <c r="C14" s="128"/>
      <c r="D14" s="128"/>
      <c r="E14" s="128"/>
      <c r="F14" s="128"/>
      <c r="G14" s="128"/>
      <c r="H14" s="129"/>
    </row>
    <row r="15" spans="1:8" x14ac:dyDescent="0.25">
      <c r="A15" s="416" t="s">
        <v>174</v>
      </c>
      <c r="B15" s="417"/>
      <c r="C15" s="417"/>
      <c r="D15" s="417"/>
      <c r="E15" s="417"/>
      <c r="F15" s="417"/>
      <c r="G15" s="417"/>
      <c r="H15" s="418"/>
    </row>
    <row r="16" spans="1:8" x14ac:dyDescent="0.25">
      <c r="A16" s="378"/>
      <c r="B16" s="379"/>
      <c r="C16" s="379"/>
      <c r="D16" s="379"/>
      <c r="E16" s="379"/>
      <c r="F16" s="380"/>
      <c r="G16" s="130" t="str">
        <f>G4</f>
        <v>30.06.2023. EUR</v>
      </c>
      <c r="H16" s="131" t="str">
        <f>H4</f>
        <v>31.12.2022. EUR</v>
      </c>
    </row>
    <row r="17" spans="1:8" x14ac:dyDescent="0.25">
      <c r="A17" s="378" t="s">
        <v>175</v>
      </c>
      <c r="B17" s="379"/>
      <c r="C17" s="379"/>
      <c r="D17" s="379"/>
      <c r="E17" s="379"/>
      <c r="F17" s="380"/>
      <c r="G17" s="119">
        <v>25222</v>
      </c>
      <c r="H17" s="125">
        <v>31573</v>
      </c>
    </row>
    <row r="18" spans="1:8" x14ac:dyDescent="0.25">
      <c r="A18" s="378" t="s">
        <v>176</v>
      </c>
      <c r="B18" s="379"/>
      <c r="C18" s="379"/>
      <c r="D18" s="379"/>
      <c r="E18" s="379"/>
      <c r="F18" s="380"/>
      <c r="G18" s="119">
        <v>4973351</v>
      </c>
      <c r="H18" s="125">
        <v>4640552</v>
      </c>
    </row>
    <row r="19" spans="1:8" x14ac:dyDescent="0.25">
      <c r="A19" s="378" t="s">
        <v>177</v>
      </c>
      <c r="B19" s="379"/>
      <c r="C19" s="379"/>
      <c r="D19" s="379"/>
      <c r="E19" s="379"/>
      <c r="F19" s="380"/>
      <c r="G19" s="119">
        <v>10484</v>
      </c>
      <c r="H19" s="125">
        <v>6732</v>
      </c>
    </row>
    <row r="20" spans="1:8" x14ac:dyDescent="0.25">
      <c r="A20" s="406" t="s">
        <v>106</v>
      </c>
      <c r="B20" s="407"/>
      <c r="C20" s="407"/>
      <c r="D20" s="407"/>
      <c r="E20" s="407"/>
      <c r="F20" s="408"/>
      <c r="G20" s="126">
        <f>G17+G18+G19</f>
        <v>5009057</v>
      </c>
      <c r="H20" s="126">
        <f>H17+H18+H19</f>
        <v>4678857</v>
      </c>
    </row>
    <row r="21" spans="1:8" x14ac:dyDescent="0.25">
      <c r="A21" s="127"/>
      <c r="B21" s="128"/>
      <c r="C21" s="128"/>
      <c r="D21" s="128"/>
      <c r="E21" s="128"/>
      <c r="F21" s="128"/>
      <c r="G21" s="128"/>
      <c r="H21" s="129"/>
    </row>
    <row r="22" spans="1:8" hidden="1" x14ac:dyDescent="0.25">
      <c r="A22" s="419" t="s">
        <v>228</v>
      </c>
      <c r="B22" s="420"/>
      <c r="C22" s="420"/>
      <c r="D22" s="420"/>
      <c r="E22" s="420"/>
      <c r="F22" s="420"/>
      <c r="G22" s="420"/>
      <c r="H22" s="421"/>
    </row>
    <row r="23" spans="1:8" s="25" customFormat="1" ht="61.7" customHeight="1" x14ac:dyDescent="0.25">
      <c r="A23" s="422" t="s">
        <v>305</v>
      </c>
      <c r="B23" s="423"/>
      <c r="C23" s="423"/>
      <c r="D23" s="423"/>
      <c r="E23" s="423"/>
      <c r="F23" s="423"/>
      <c r="G23" s="423"/>
      <c r="H23" s="424"/>
    </row>
    <row r="24" spans="1:8" x14ac:dyDescent="0.25">
      <c r="A24" s="425" t="s">
        <v>306</v>
      </c>
      <c r="B24" s="426"/>
      <c r="C24" s="426"/>
      <c r="D24" s="426"/>
      <c r="E24" s="426"/>
      <c r="F24" s="426"/>
      <c r="G24" s="426"/>
      <c r="H24" s="427"/>
    </row>
    <row r="25" spans="1:8" ht="30.95" customHeight="1" thickBot="1" x14ac:dyDescent="0.3">
      <c r="A25" s="410" t="s">
        <v>304</v>
      </c>
      <c r="B25" s="411"/>
      <c r="C25" s="411"/>
      <c r="D25" s="411"/>
      <c r="E25" s="411"/>
      <c r="F25" s="411"/>
      <c r="G25" s="411"/>
      <c r="H25" s="412"/>
    </row>
    <row r="26" spans="1:8" x14ac:dyDescent="0.25"/>
    <row r="27" spans="1:8" x14ac:dyDescent="0.25">
      <c r="A27" s="5" t="s">
        <v>17</v>
      </c>
      <c r="B27" s="5"/>
      <c r="G27" s="5" t="s">
        <v>19</v>
      </c>
    </row>
    <row r="28" spans="1:8" x14ac:dyDescent="0.25"/>
    <row r="29" spans="1:8" x14ac:dyDescent="0.25">
      <c r="A29" s="5" t="s">
        <v>18</v>
      </c>
      <c r="B29" s="5"/>
      <c r="G29" s="68" t="s">
        <v>269</v>
      </c>
    </row>
    <row r="30" spans="1:8" x14ac:dyDescent="0.25"/>
    <row r="31" spans="1:8" x14ac:dyDescent="0.25"/>
    <row r="32" spans="1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</sheetData>
  <mergeCells count="21">
    <mergeCell ref="A25:H25"/>
    <mergeCell ref="A20:F20"/>
    <mergeCell ref="A13:F13"/>
    <mergeCell ref="A15:H15"/>
    <mergeCell ref="A16:F16"/>
    <mergeCell ref="A22:H22"/>
    <mergeCell ref="A23:H23"/>
    <mergeCell ref="A24:H24"/>
    <mergeCell ref="A2:G2"/>
    <mergeCell ref="A3:H3"/>
    <mergeCell ref="A4:F4"/>
    <mergeCell ref="A5:F5"/>
    <mergeCell ref="A19:F19"/>
    <mergeCell ref="A17:F17"/>
    <mergeCell ref="A18:F18"/>
    <mergeCell ref="A11:F11"/>
    <mergeCell ref="A6:F6"/>
    <mergeCell ref="A7:F7"/>
    <mergeCell ref="A12:F12"/>
    <mergeCell ref="A8:F8"/>
    <mergeCell ref="A9:F9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Liepājas iela 21, Daugavpils, LV-5417
 01.01.2023. – 30.06.2023.GADA PĀRSKATS (operatīvais)</oddHeader>
    <oddFooter>&amp;C&amp;"Calibri,Regular"&amp;14&amp;K111111Dati  ir operatīvie, nav auditēti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8"/>
  <sheetViews>
    <sheetView view="pageLayout" topLeftCell="A16" zoomScaleNormal="130" workbookViewId="0">
      <selection activeCell="F21" sqref="A21:H36"/>
    </sheetView>
  </sheetViews>
  <sheetFormatPr defaultColWidth="0" defaultRowHeight="15.75" zeroHeight="1" x14ac:dyDescent="0.25"/>
  <cols>
    <col min="1" max="4" width="11.125" customWidth="1"/>
    <col min="5" max="5" width="7.625" customWidth="1"/>
    <col min="6" max="9" width="11.125" customWidth="1"/>
  </cols>
  <sheetData>
    <row r="1" spans="1:8" x14ac:dyDescent="0.25"/>
    <row r="2" spans="1:8" x14ac:dyDescent="0.25">
      <c r="A2" s="210" t="s">
        <v>102</v>
      </c>
      <c r="B2" s="210"/>
      <c r="C2" s="210"/>
      <c r="D2" s="210"/>
      <c r="E2" s="210"/>
      <c r="F2" s="210"/>
      <c r="G2" s="210"/>
    </row>
    <row r="3" spans="1:8" ht="16.5" thickBot="1" x14ac:dyDescent="0.3">
      <c r="A3" s="348" t="s">
        <v>178</v>
      </c>
      <c r="B3" s="348"/>
      <c r="C3" s="348"/>
      <c r="D3" s="348"/>
      <c r="E3" s="348"/>
      <c r="F3" s="348"/>
      <c r="G3" s="348"/>
      <c r="H3" s="348"/>
    </row>
    <row r="4" spans="1:8" ht="30.95" customHeight="1" x14ac:dyDescent="0.25">
      <c r="A4" s="432" t="s">
        <v>179</v>
      </c>
      <c r="B4" s="433"/>
      <c r="C4" s="433"/>
      <c r="D4" s="433"/>
      <c r="E4" s="430" t="s">
        <v>287</v>
      </c>
      <c r="F4" s="405"/>
      <c r="G4" s="430" t="s">
        <v>270</v>
      </c>
      <c r="H4" s="431"/>
    </row>
    <row r="5" spans="1:8" x14ac:dyDescent="0.25">
      <c r="A5" s="206" t="s">
        <v>180</v>
      </c>
      <c r="B5" s="207"/>
      <c r="C5" s="207"/>
      <c r="D5" s="207"/>
      <c r="E5" s="434">
        <v>209088</v>
      </c>
      <c r="F5" s="434"/>
      <c r="G5" s="428">
        <v>209088</v>
      </c>
      <c r="H5" s="429"/>
    </row>
    <row r="6" spans="1:8" x14ac:dyDescent="0.25">
      <c r="A6" s="206" t="s">
        <v>181</v>
      </c>
      <c r="B6" s="207"/>
      <c r="C6" s="207"/>
      <c r="D6" s="207"/>
      <c r="E6" s="434">
        <v>283220</v>
      </c>
      <c r="F6" s="434"/>
      <c r="G6" s="428">
        <v>283220</v>
      </c>
      <c r="H6" s="429"/>
    </row>
    <row r="7" spans="1:8" x14ac:dyDescent="0.25">
      <c r="A7" s="206" t="s">
        <v>182</v>
      </c>
      <c r="B7" s="207"/>
      <c r="C7" s="207"/>
      <c r="D7" s="207"/>
      <c r="E7" s="434">
        <v>27065</v>
      </c>
      <c r="F7" s="434"/>
      <c r="G7" s="428">
        <v>27066</v>
      </c>
      <c r="H7" s="429"/>
    </row>
    <row r="8" spans="1:8" x14ac:dyDescent="0.25">
      <c r="A8" s="206" t="s">
        <v>183</v>
      </c>
      <c r="B8" s="207"/>
      <c r="C8" s="207"/>
      <c r="D8" s="207"/>
      <c r="E8" s="434"/>
      <c r="F8" s="434"/>
      <c r="G8" s="428"/>
      <c r="H8" s="429"/>
    </row>
    <row r="9" spans="1:8" x14ac:dyDescent="0.25">
      <c r="A9" s="223" t="s">
        <v>184</v>
      </c>
      <c r="B9" s="224"/>
      <c r="C9" s="224"/>
      <c r="D9" s="224"/>
      <c r="E9" s="437">
        <f>E5+E6+E7+E8</f>
        <v>519373</v>
      </c>
      <c r="F9" s="438"/>
      <c r="G9" s="435">
        <f>SUM(G5:G8)</f>
        <v>519374</v>
      </c>
      <c r="H9" s="436"/>
    </row>
    <row r="10" spans="1:8" s="13" customFormat="1" x14ac:dyDescent="0.25">
      <c r="A10" s="60"/>
      <c r="B10" s="61"/>
      <c r="C10" s="61"/>
      <c r="D10" s="61"/>
      <c r="E10" s="187"/>
      <c r="F10" s="187"/>
      <c r="G10" s="187"/>
      <c r="H10" s="188"/>
    </row>
    <row r="11" spans="1:8" x14ac:dyDescent="0.25">
      <c r="A11" s="439" t="s">
        <v>185</v>
      </c>
      <c r="B11" s="440"/>
      <c r="C11" s="440"/>
      <c r="D11" s="440"/>
      <c r="E11" s="435" t="str">
        <f>E4</f>
        <v>30.06.2023. EUR</v>
      </c>
      <c r="F11" s="435"/>
      <c r="G11" s="435" t="str">
        <f>G4</f>
        <v>31.12.2022. EUR</v>
      </c>
      <c r="H11" s="436"/>
    </row>
    <row r="12" spans="1:8" x14ac:dyDescent="0.25">
      <c r="A12" s="206" t="s">
        <v>180</v>
      </c>
      <c r="B12" s="207"/>
      <c r="C12" s="207"/>
      <c r="D12" s="207"/>
      <c r="E12" s="428">
        <v>172510</v>
      </c>
      <c r="F12" s="428"/>
      <c r="G12" s="428">
        <v>172510</v>
      </c>
      <c r="H12" s="429"/>
    </row>
    <row r="13" spans="1:8" x14ac:dyDescent="0.25">
      <c r="A13" s="206" t="s">
        <v>181</v>
      </c>
      <c r="B13" s="207"/>
      <c r="C13" s="207"/>
      <c r="D13" s="207"/>
      <c r="E13" s="434">
        <v>17926</v>
      </c>
      <c r="F13" s="434"/>
      <c r="G13" s="428">
        <v>17926</v>
      </c>
      <c r="H13" s="429"/>
    </row>
    <row r="14" spans="1:8" x14ac:dyDescent="0.25">
      <c r="A14" s="214" t="s">
        <v>255</v>
      </c>
      <c r="B14" s="207"/>
      <c r="C14" s="207"/>
      <c r="D14" s="207"/>
      <c r="E14" s="428"/>
      <c r="F14" s="428"/>
      <c r="G14" s="428"/>
      <c r="H14" s="429"/>
    </row>
    <row r="15" spans="1:8" x14ac:dyDescent="0.25">
      <c r="A15" s="223" t="s">
        <v>184</v>
      </c>
      <c r="B15" s="224"/>
      <c r="C15" s="224"/>
      <c r="D15" s="224"/>
      <c r="E15" s="435">
        <f>E12+E13+E14</f>
        <v>190436</v>
      </c>
      <c r="F15" s="436"/>
      <c r="G15" s="435">
        <f>G12+G13+G14</f>
        <v>190436</v>
      </c>
      <c r="H15" s="436"/>
    </row>
    <row r="16" spans="1:8" s="13" customFormat="1" x14ac:dyDescent="0.25">
      <c r="A16" s="60"/>
      <c r="B16" s="61"/>
      <c r="C16" s="61"/>
      <c r="D16" s="61"/>
      <c r="E16" s="187"/>
      <c r="F16" s="187"/>
      <c r="G16" s="187"/>
      <c r="H16" s="188"/>
    </row>
    <row r="17" spans="1:8" x14ac:dyDescent="0.25">
      <c r="A17" s="227" t="s">
        <v>186</v>
      </c>
      <c r="B17" s="228"/>
      <c r="C17" s="228"/>
      <c r="D17" s="228"/>
      <c r="E17" s="437">
        <f>E9+E15</f>
        <v>709809</v>
      </c>
      <c r="F17" s="438"/>
      <c r="G17" s="435">
        <f>G9+G15</f>
        <v>709810</v>
      </c>
      <c r="H17" s="436"/>
    </row>
    <row r="18" spans="1:8" s="13" customFormat="1" x14ac:dyDescent="0.25">
      <c r="A18" s="60"/>
      <c r="B18" s="61"/>
      <c r="C18" s="61"/>
      <c r="D18" s="61"/>
      <c r="E18" s="187"/>
      <c r="F18" s="187"/>
      <c r="G18" s="187"/>
      <c r="H18" s="188"/>
    </row>
    <row r="19" spans="1:8" x14ac:dyDescent="0.25">
      <c r="A19" s="347" t="s">
        <v>187</v>
      </c>
      <c r="B19" s="348"/>
      <c r="C19" s="348"/>
      <c r="D19" s="348"/>
      <c r="E19" s="348"/>
      <c r="F19" s="348"/>
      <c r="G19" s="348"/>
      <c r="H19" s="349"/>
    </row>
    <row r="20" spans="1:8" ht="30.95" customHeight="1" x14ac:dyDescent="0.25">
      <c r="A20" s="445"/>
      <c r="B20" s="446"/>
      <c r="C20" s="446"/>
      <c r="D20" s="446"/>
      <c r="E20" s="446"/>
      <c r="F20" s="66" t="s">
        <v>190</v>
      </c>
      <c r="G20" s="66" t="str">
        <f>E4</f>
        <v>30.06.2023. EUR</v>
      </c>
      <c r="H20" s="67" t="str">
        <f>G4</f>
        <v>31.12.2022. EUR</v>
      </c>
    </row>
    <row r="21" spans="1:8" x14ac:dyDescent="0.25">
      <c r="A21" s="392" t="s">
        <v>188</v>
      </c>
      <c r="B21" s="222"/>
      <c r="C21" s="222"/>
      <c r="D21" s="222"/>
      <c r="E21" s="222"/>
      <c r="F21" s="119">
        <f>G21-H21</f>
        <v>139713</v>
      </c>
      <c r="G21" s="125">
        <f>'Bilanse P'!F15</f>
        <v>4030169</v>
      </c>
      <c r="H21" s="125">
        <v>3890456</v>
      </c>
    </row>
    <row r="22" spans="1:8" x14ac:dyDescent="0.25">
      <c r="A22" s="443" t="s">
        <v>189</v>
      </c>
      <c r="B22" s="444"/>
      <c r="C22" s="444"/>
      <c r="D22" s="444"/>
      <c r="E22" s="444"/>
      <c r="F22" s="119">
        <f>G22-H22</f>
        <v>139713</v>
      </c>
      <c r="G22" s="126">
        <f>G21</f>
        <v>4030169</v>
      </c>
      <c r="H22" s="126">
        <f>H21</f>
        <v>3890456</v>
      </c>
    </row>
    <row r="23" spans="1:8" s="13" customFormat="1" x14ac:dyDescent="0.25">
      <c r="A23" s="189"/>
      <c r="B23" s="187"/>
      <c r="C23" s="187"/>
      <c r="D23" s="187"/>
      <c r="E23" s="187"/>
      <c r="F23" s="187"/>
      <c r="G23" s="187"/>
      <c r="H23" s="188"/>
    </row>
    <row r="24" spans="1:8" x14ac:dyDescent="0.25">
      <c r="A24" s="400" t="s">
        <v>191</v>
      </c>
      <c r="B24" s="401"/>
      <c r="C24" s="401"/>
      <c r="D24" s="401"/>
      <c r="E24" s="401"/>
      <c r="F24" s="401"/>
      <c r="G24" s="401"/>
      <c r="H24" s="402"/>
    </row>
    <row r="25" spans="1:8" x14ac:dyDescent="0.25">
      <c r="A25" s="441" t="s">
        <v>192</v>
      </c>
      <c r="B25" s="442"/>
      <c r="C25" s="442"/>
      <c r="D25" s="442"/>
      <c r="E25" s="435" t="str">
        <f>G20</f>
        <v>30.06.2023. EUR</v>
      </c>
      <c r="F25" s="435"/>
      <c r="G25" s="435" t="str">
        <f>H20</f>
        <v>31.12.2022. EUR</v>
      </c>
      <c r="H25" s="436"/>
    </row>
    <row r="26" spans="1:8" x14ac:dyDescent="0.25">
      <c r="A26" s="392" t="s">
        <v>180</v>
      </c>
      <c r="B26" s="222"/>
      <c r="C26" s="222"/>
      <c r="D26" s="222"/>
      <c r="E26" s="434">
        <v>25425</v>
      </c>
      <c r="F26" s="434"/>
      <c r="G26" s="434">
        <v>52272</v>
      </c>
      <c r="H26" s="447"/>
    </row>
    <row r="27" spans="1:8" x14ac:dyDescent="0.25">
      <c r="A27" s="392" t="s">
        <v>181</v>
      </c>
      <c r="B27" s="222"/>
      <c r="C27" s="222"/>
      <c r="D27" s="222"/>
      <c r="E27" s="434">
        <v>63247</v>
      </c>
      <c r="F27" s="434"/>
      <c r="G27" s="434">
        <v>130025</v>
      </c>
      <c r="H27" s="447"/>
    </row>
    <row r="28" spans="1:8" x14ac:dyDescent="0.25">
      <c r="A28" s="392" t="s">
        <v>182</v>
      </c>
      <c r="B28" s="222"/>
      <c r="C28" s="222"/>
      <c r="D28" s="222"/>
      <c r="E28" s="434">
        <v>12945</v>
      </c>
      <c r="F28" s="434"/>
      <c r="G28" s="434">
        <v>26615</v>
      </c>
      <c r="H28" s="447"/>
    </row>
    <row r="29" spans="1:8" x14ac:dyDescent="0.25">
      <c r="A29" s="392" t="s">
        <v>183</v>
      </c>
      <c r="B29" s="222"/>
      <c r="C29" s="222"/>
      <c r="D29" s="222"/>
      <c r="E29" s="434">
        <v>1441</v>
      </c>
      <c r="F29" s="434"/>
      <c r="G29" s="434">
        <v>2962</v>
      </c>
      <c r="H29" s="447"/>
    </row>
    <row r="30" spans="1:8" x14ac:dyDescent="0.25">
      <c r="A30" s="392" t="s">
        <v>193</v>
      </c>
      <c r="B30" s="222"/>
      <c r="C30" s="222"/>
      <c r="D30" s="222"/>
      <c r="E30" s="437">
        <f>E26+E27+E28+E29</f>
        <v>103058</v>
      </c>
      <c r="F30" s="438"/>
      <c r="G30" s="437">
        <f>G26+G27+G28+G29</f>
        <v>211874</v>
      </c>
      <c r="H30" s="438"/>
    </row>
    <row r="31" spans="1:8" s="13" customFormat="1" x14ac:dyDescent="0.25">
      <c r="A31" s="189"/>
      <c r="B31" s="187"/>
      <c r="C31" s="187"/>
      <c r="D31" s="187"/>
      <c r="E31" s="187"/>
      <c r="F31" s="187"/>
      <c r="G31" s="187"/>
      <c r="H31" s="188"/>
    </row>
    <row r="32" spans="1:8" x14ac:dyDescent="0.25">
      <c r="A32" s="397" t="s">
        <v>194</v>
      </c>
      <c r="B32" s="398"/>
      <c r="C32" s="398"/>
      <c r="D32" s="398"/>
      <c r="E32" s="398"/>
      <c r="F32" s="398"/>
      <c r="G32" s="398"/>
      <c r="H32" s="399"/>
    </row>
    <row r="33" spans="1:8" ht="30.95" customHeight="1" x14ac:dyDescent="0.25">
      <c r="A33" s="448" t="s">
        <v>252</v>
      </c>
      <c r="B33" s="449"/>
      <c r="C33" s="449"/>
      <c r="D33" s="449"/>
      <c r="E33" s="449"/>
      <c r="F33" s="190" t="s">
        <v>190</v>
      </c>
      <c r="G33" s="190" t="str">
        <f>E25</f>
        <v>30.06.2023. EUR</v>
      </c>
      <c r="H33" s="191" t="str">
        <f>G25</f>
        <v>31.12.2022. EUR</v>
      </c>
    </row>
    <row r="34" spans="1:8" x14ac:dyDescent="0.25">
      <c r="A34" s="392" t="s">
        <v>195</v>
      </c>
      <c r="B34" s="222"/>
      <c r="C34" s="222"/>
      <c r="D34" s="222"/>
      <c r="E34" s="222"/>
      <c r="F34" s="119">
        <f>G34-H34</f>
        <v>-38577</v>
      </c>
      <c r="G34" s="119">
        <v>116145</v>
      </c>
      <c r="H34" s="192">
        <v>154722</v>
      </c>
    </row>
    <row r="35" spans="1:8" ht="30.95" customHeight="1" x14ac:dyDescent="0.25">
      <c r="A35" s="381" t="s">
        <v>196</v>
      </c>
      <c r="B35" s="382"/>
      <c r="C35" s="382"/>
      <c r="D35" s="382"/>
      <c r="E35" s="383"/>
      <c r="F35" s="119">
        <f>G35-H35</f>
        <v>901</v>
      </c>
      <c r="G35" s="119">
        <v>19582</v>
      </c>
      <c r="H35" s="192">
        <v>18681</v>
      </c>
    </row>
    <row r="36" spans="1:8" ht="16.5" thickBot="1" x14ac:dyDescent="0.3">
      <c r="A36" s="390" t="s">
        <v>189</v>
      </c>
      <c r="B36" s="391"/>
      <c r="C36" s="391"/>
      <c r="D36" s="391"/>
      <c r="E36" s="391"/>
      <c r="F36" s="160">
        <f>G36-H36</f>
        <v>-37676</v>
      </c>
      <c r="G36" s="184">
        <f>G34+G35</f>
        <v>135727</v>
      </c>
      <c r="H36" s="184">
        <f>H34+H35</f>
        <v>173403</v>
      </c>
    </row>
    <row r="37" spans="1:8" s="13" customFormat="1" x14ac:dyDescent="0.25">
      <c r="A37" s="24"/>
      <c r="B37" s="24"/>
      <c r="C37" s="24"/>
      <c r="D37" s="24"/>
      <c r="E37" s="24"/>
      <c r="F37" s="24"/>
      <c r="G37" s="24"/>
      <c r="H37" s="24"/>
    </row>
    <row r="38" spans="1:8" x14ac:dyDescent="0.25">
      <c r="A38" s="24" t="s">
        <v>17</v>
      </c>
      <c r="B38" s="24"/>
      <c r="C38" s="23"/>
      <c r="D38" s="23"/>
      <c r="E38" s="23"/>
      <c r="F38" s="23"/>
      <c r="G38" s="24" t="s">
        <v>19</v>
      </c>
      <c r="H38" s="23"/>
    </row>
    <row r="39" spans="1:8" x14ac:dyDescent="0.25"/>
    <row r="40" spans="1:8" x14ac:dyDescent="0.25">
      <c r="A40" s="5" t="s">
        <v>18</v>
      </c>
      <c r="B40" s="5"/>
      <c r="G40" s="68" t="s">
        <v>269</v>
      </c>
    </row>
    <row r="41" spans="1:8" x14ac:dyDescent="0.25"/>
    <row r="42" spans="1:8" x14ac:dyDescent="0.25"/>
    <row r="46" spans="1:8" s="13" customFormat="1" hidden="1" x14ac:dyDescent="0.25"/>
    <row r="48" spans="1:8" ht="30.95" hidden="1" customHeight="1" x14ac:dyDescent="0.25"/>
  </sheetData>
  <mergeCells count="66">
    <mergeCell ref="A33:E33"/>
    <mergeCell ref="E27:F27"/>
    <mergeCell ref="G27:H27"/>
    <mergeCell ref="G30:H30"/>
    <mergeCell ref="G13:H13"/>
    <mergeCell ref="G14:H14"/>
    <mergeCell ref="G29:H29"/>
    <mergeCell ref="A19:H19"/>
    <mergeCell ref="E14:F14"/>
    <mergeCell ref="E15:F15"/>
    <mergeCell ref="A14:D14"/>
    <mergeCell ref="A13:D13"/>
    <mergeCell ref="A15:D15"/>
    <mergeCell ref="E12:F12"/>
    <mergeCell ref="E13:F13"/>
    <mergeCell ref="A36:E36"/>
    <mergeCell ref="A35:E35"/>
    <mergeCell ref="A26:D26"/>
    <mergeCell ref="A27:D27"/>
    <mergeCell ref="A28:D28"/>
    <mergeCell ref="A29:D29"/>
    <mergeCell ref="E28:F28"/>
    <mergeCell ref="E29:F29"/>
    <mergeCell ref="E30:F30"/>
    <mergeCell ref="A34:E34"/>
    <mergeCell ref="A30:D30"/>
    <mergeCell ref="A32:H32"/>
    <mergeCell ref="G28:H28"/>
    <mergeCell ref="G26:H26"/>
    <mergeCell ref="A11:D11"/>
    <mergeCell ref="E11:F11"/>
    <mergeCell ref="G11:H11"/>
    <mergeCell ref="A25:D25"/>
    <mergeCell ref="E26:F26"/>
    <mergeCell ref="E25:F25"/>
    <mergeCell ref="G25:H25"/>
    <mergeCell ref="G17:H17"/>
    <mergeCell ref="A17:D17"/>
    <mergeCell ref="E17:F17"/>
    <mergeCell ref="A24:H24"/>
    <mergeCell ref="A22:E22"/>
    <mergeCell ref="A20:E20"/>
    <mergeCell ref="G15:H15"/>
    <mergeCell ref="A21:E21"/>
    <mergeCell ref="A12:D12"/>
    <mergeCell ref="G9:H9"/>
    <mergeCell ref="A9:D9"/>
    <mergeCell ref="E8:F8"/>
    <mergeCell ref="A8:D8"/>
    <mergeCell ref="E9:F9"/>
    <mergeCell ref="G12:H12"/>
    <mergeCell ref="A2:G2"/>
    <mergeCell ref="G4:H4"/>
    <mergeCell ref="E4:F4"/>
    <mergeCell ref="A4:D4"/>
    <mergeCell ref="A3:H3"/>
    <mergeCell ref="G5:H5"/>
    <mergeCell ref="E5:F5"/>
    <mergeCell ref="A5:D5"/>
    <mergeCell ref="E6:F6"/>
    <mergeCell ref="E7:F7"/>
    <mergeCell ref="A6:D6"/>
    <mergeCell ref="A7:D7"/>
    <mergeCell ref="G6:H6"/>
    <mergeCell ref="G7:H7"/>
    <mergeCell ref="G8:H8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Liepājas iela 21, Daugavpils, LV-5417
 01.01.2023. – 30.06.2023. GADA PĀRSKATS (operatīvais)</oddHeader>
    <oddFooter>&amp;C&amp;"Calibri,Regular"&amp;14&amp;K0C0C0CDati  ir operatīvie, nav auditēti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1"/>
  <sheetViews>
    <sheetView view="pageLayout" topLeftCell="A16" zoomScaleNormal="130" workbookViewId="0">
      <selection activeCell="F5" sqref="A5:H20"/>
    </sheetView>
  </sheetViews>
  <sheetFormatPr defaultColWidth="0" defaultRowHeight="15.75" zeroHeight="1" x14ac:dyDescent="0.25"/>
  <cols>
    <col min="1" max="4" width="11.125" customWidth="1"/>
    <col min="5" max="5" width="7.625" customWidth="1"/>
    <col min="6" max="9" width="11.125" customWidth="1"/>
  </cols>
  <sheetData>
    <row r="1" spans="1:8" x14ac:dyDescent="0.25"/>
    <row r="2" spans="1:8" x14ac:dyDescent="0.25">
      <c r="A2" s="210" t="s">
        <v>102</v>
      </c>
      <c r="B2" s="210"/>
      <c r="C2" s="210"/>
      <c r="D2" s="210"/>
      <c r="E2" s="210"/>
      <c r="F2" s="210"/>
      <c r="G2" s="210"/>
    </row>
    <row r="3" spans="1:8" ht="16.5" thickBot="1" x14ac:dyDescent="0.3">
      <c r="A3" s="348" t="s">
        <v>197</v>
      </c>
      <c r="B3" s="348"/>
      <c r="C3" s="348"/>
      <c r="D3" s="348"/>
      <c r="E3" s="348"/>
      <c r="F3" s="348"/>
      <c r="G3" s="348"/>
      <c r="H3" s="348"/>
    </row>
    <row r="4" spans="1:8" ht="30.95" customHeight="1" x14ac:dyDescent="0.25">
      <c r="A4" s="432" t="s">
        <v>198</v>
      </c>
      <c r="B4" s="433"/>
      <c r="C4" s="433"/>
      <c r="D4" s="433"/>
      <c r="E4" s="433"/>
      <c r="F4" s="58" t="s">
        <v>190</v>
      </c>
      <c r="G4" s="58" t="s">
        <v>287</v>
      </c>
      <c r="H4" s="59" t="s">
        <v>270</v>
      </c>
    </row>
    <row r="5" spans="1:8" x14ac:dyDescent="0.25">
      <c r="A5" s="378" t="s">
        <v>199</v>
      </c>
      <c r="B5" s="379"/>
      <c r="C5" s="379"/>
      <c r="D5" s="379"/>
      <c r="E5" s="380"/>
      <c r="F5" s="193">
        <f t="shared" ref="F5:F12" si="0">G5-H5</f>
        <v>-1428</v>
      </c>
      <c r="G5" s="193">
        <v>31241</v>
      </c>
      <c r="H5" s="193">
        <v>32669</v>
      </c>
    </row>
    <row r="6" spans="1:8" x14ac:dyDescent="0.25">
      <c r="A6" s="378" t="s">
        <v>200</v>
      </c>
      <c r="B6" s="379"/>
      <c r="C6" s="379"/>
      <c r="D6" s="379"/>
      <c r="E6" s="380"/>
      <c r="F6" s="193">
        <f t="shared" si="0"/>
        <v>11188</v>
      </c>
      <c r="G6" s="193">
        <v>200256</v>
      </c>
      <c r="H6" s="193">
        <v>189068</v>
      </c>
    </row>
    <row r="7" spans="1:8" x14ac:dyDescent="0.25">
      <c r="A7" s="378" t="s">
        <v>201</v>
      </c>
      <c r="B7" s="379"/>
      <c r="C7" s="379"/>
      <c r="D7" s="379"/>
      <c r="E7" s="380"/>
      <c r="F7" s="193">
        <f t="shared" si="0"/>
        <v>-45738</v>
      </c>
      <c r="G7" s="193">
        <v>3470</v>
      </c>
      <c r="H7" s="193">
        <v>49208</v>
      </c>
    </row>
    <row r="8" spans="1:8" x14ac:dyDescent="0.25">
      <c r="A8" s="378" t="s">
        <v>202</v>
      </c>
      <c r="B8" s="379"/>
      <c r="C8" s="379"/>
      <c r="D8" s="379"/>
      <c r="E8" s="380"/>
      <c r="F8" s="193">
        <f t="shared" si="0"/>
        <v>-94060</v>
      </c>
      <c r="G8" s="193">
        <v>313170</v>
      </c>
      <c r="H8" s="193">
        <v>407230</v>
      </c>
    </row>
    <row r="9" spans="1:8" x14ac:dyDescent="0.25">
      <c r="A9" s="378" t="s">
        <v>203</v>
      </c>
      <c r="B9" s="379"/>
      <c r="C9" s="379"/>
      <c r="D9" s="379"/>
      <c r="E9" s="380"/>
      <c r="F9" s="193">
        <f t="shared" si="0"/>
        <v>0</v>
      </c>
      <c r="G9" s="193"/>
      <c r="H9" s="193"/>
    </row>
    <row r="10" spans="1:8" x14ac:dyDescent="0.25">
      <c r="A10" s="450" t="s">
        <v>297</v>
      </c>
      <c r="B10" s="451"/>
      <c r="C10" s="451"/>
      <c r="D10" s="451"/>
      <c r="E10" s="452"/>
      <c r="F10" s="193">
        <f t="shared" si="0"/>
        <v>-37</v>
      </c>
      <c r="G10" s="193"/>
      <c r="H10" s="193">
        <v>37</v>
      </c>
    </row>
    <row r="11" spans="1:8" x14ac:dyDescent="0.25">
      <c r="A11" s="450" t="s">
        <v>298</v>
      </c>
      <c r="B11" s="451"/>
      <c r="C11" s="451"/>
      <c r="D11" s="451"/>
      <c r="E11" s="452"/>
      <c r="F11" s="193">
        <f t="shared" si="0"/>
        <v>0</v>
      </c>
      <c r="G11" s="193">
        <v>360</v>
      </c>
      <c r="H11" s="193">
        <v>360</v>
      </c>
    </row>
    <row r="12" spans="1:8" s="13" customFormat="1" x14ac:dyDescent="0.25">
      <c r="A12" s="406" t="s">
        <v>189</v>
      </c>
      <c r="B12" s="407"/>
      <c r="C12" s="407"/>
      <c r="D12" s="407"/>
      <c r="E12" s="408"/>
      <c r="F12" s="194">
        <f t="shared" si="0"/>
        <v>-130435</v>
      </c>
      <c r="G12" s="194">
        <f>G5+G6+G7+G8</f>
        <v>548137</v>
      </c>
      <c r="H12" s="194">
        <f>SUM(H5:H11)</f>
        <v>678572</v>
      </c>
    </row>
    <row r="13" spans="1:8" x14ac:dyDescent="0.25">
      <c r="A13" s="400"/>
      <c r="B13" s="401"/>
      <c r="C13" s="401"/>
      <c r="D13" s="401"/>
      <c r="E13" s="401"/>
      <c r="F13" s="401"/>
      <c r="G13" s="401"/>
      <c r="H13" s="402"/>
    </row>
    <row r="14" spans="1:8" x14ac:dyDescent="0.25">
      <c r="A14" s="400" t="s">
        <v>204</v>
      </c>
      <c r="B14" s="401"/>
      <c r="C14" s="401"/>
      <c r="D14" s="401"/>
      <c r="E14" s="401"/>
      <c r="F14" s="401"/>
      <c r="G14" s="401"/>
      <c r="H14" s="402"/>
    </row>
    <row r="15" spans="1:8" ht="30" x14ac:dyDescent="0.25">
      <c r="A15" s="453" t="s">
        <v>205</v>
      </c>
      <c r="B15" s="294"/>
      <c r="C15" s="294"/>
      <c r="D15" s="294"/>
      <c r="E15" s="294"/>
      <c r="F15" s="195" t="s">
        <v>190</v>
      </c>
      <c r="G15" s="195" t="str">
        <f>G4</f>
        <v>30.06.2023. EUR</v>
      </c>
      <c r="H15" s="137" t="str">
        <f>H4</f>
        <v>31.12.2022. EUR</v>
      </c>
    </row>
    <row r="16" spans="1:8" x14ac:dyDescent="0.25">
      <c r="A16" s="392" t="s">
        <v>206</v>
      </c>
      <c r="B16" s="222"/>
      <c r="C16" s="222"/>
      <c r="D16" s="222"/>
      <c r="E16" s="222"/>
      <c r="F16" s="119">
        <f>G16-H16</f>
        <v>17094</v>
      </c>
      <c r="G16" s="119">
        <f>60+796867-231-354-170052-528139-12</f>
        <v>98139</v>
      </c>
      <c r="H16" s="125">
        <v>81045</v>
      </c>
    </row>
    <row r="17" spans="1:8" x14ac:dyDescent="0.25">
      <c r="A17" s="378" t="s">
        <v>207</v>
      </c>
      <c r="B17" s="379"/>
      <c r="C17" s="379"/>
      <c r="D17" s="379"/>
      <c r="E17" s="380"/>
      <c r="F17" s="119">
        <f>G17-H17</f>
        <v>10202</v>
      </c>
      <c r="G17" s="119">
        <v>149335</v>
      </c>
      <c r="H17" s="125">
        <v>139133</v>
      </c>
    </row>
    <row r="18" spans="1:8" s="13" customFormat="1" x14ac:dyDescent="0.25">
      <c r="A18" s="378" t="s">
        <v>208</v>
      </c>
      <c r="B18" s="379"/>
      <c r="C18" s="379"/>
      <c r="D18" s="379"/>
      <c r="E18" s="380"/>
      <c r="F18" s="119">
        <f>G18-H18</f>
        <v>2549</v>
      </c>
      <c r="G18" s="119">
        <f>46650-81</f>
        <v>46569</v>
      </c>
      <c r="H18" s="125">
        <v>44020</v>
      </c>
    </row>
    <row r="19" spans="1:8" x14ac:dyDescent="0.25">
      <c r="A19" s="378" t="s">
        <v>209</v>
      </c>
      <c r="B19" s="379"/>
      <c r="C19" s="379"/>
      <c r="D19" s="379"/>
      <c r="E19" s="380"/>
      <c r="F19" s="119">
        <f>G19-H19</f>
        <v>13</v>
      </c>
      <c r="G19" s="119">
        <v>175</v>
      </c>
      <c r="H19" s="125">
        <v>162</v>
      </c>
    </row>
    <row r="20" spans="1:8" s="13" customFormat="1" ht="16.5" thickBot="1" x14ac:dyDescent="0.3">
      <c r="A20" s="390" t="s">
        <v>189</v>
      </c>
      <c r="B20" s="391"/>
      <c r="C20" s="391"/>
      <c r="D20" s="391"/>
      <c r="E20" s="391"/>
      <c r="F20" s="160">
        <f>G20-H20</f>
        <v>29858</v>
      </c>
      <c r="G20" s="184">
        <f>G16+G17+G18+G19</f>
        <v>294218</v>
      </c>
      <c r="H20" s="184">
        <f>H16+H17+H18+H19</f>
        <v>264360</v>
      </c>
    </row>
    <row r="21" spans="1:8" x14ac:dyDescent="0.25">
      <c r="A21" s="5"/>
      <c r="B21" s="5"/>
      <c r="C21" s="5"/>
      <c r="D21" s="5"/>
      <c r="E21" s="5"/>
      <c r="F21" s="5"/>
      <c r="G21" s="5"/>
      <c r="H21" s="5"/>
    </row>
    <row r="22" spans="1:8" x14ac:dyDescent="0.25">
      <c r="A22" s="5" t="s">
        <v>17</v>
      </c>
      <c r="B22" s="5"/>
      <c r="C22" s="5"/>
      <c r="D22" s="5"/>
      <c r="E22" s="5"/>
      <c r="F22" s="5"/>
      <c r="G22" s="5" t="s">
        <v>19</v>
      </c>
      <c r="H22" s="5"/>
    </row>
    <row r="23" spans="1:8" x14ac:dyDescent="0.25"/>
    <row r="24" spans="1:8" x14ac:dyDescent="0.25">
      <c r="A24" s="5" t="s">
        <v>18</v>
      </c>
      <c r="B24" s="5"/>
      <c r="C24" s="5"/>
      <c r="D24" s="5"/>
      <c r="E24" s="5"/>
      <c r="F24" s="5"/>
      <c r="G24" s="68" t="s">
        <v>269</v>
      </c>
      <c r="H24" s="5"/>
    </row>
    <row r="25" spans="1:8" x14ac:dyDescent="0.25"/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5"/>
      <c r="B31" s="5"/>
      <c r="C31" s="5"/>
      <c r="D31" s="5"/>
      <c r="E31" s="5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s="23" customFormat="1" x14ac:dyDescent="0.25">
      <c r="A33" s="24"/>
      <c r="B33" s="24"/>
      <c r="C33" s="24"/>
      <c r="D33" s="24"/>
      <c r="E33" s="24"/>
      <c r="F33" s="24"/>
      <c r="G33" s="24"/>
      <c r="H33" s="24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ht="15.95" customHeight="1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ht="15.95" customHeight="1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s="23" customFormat="1" x14ac:dyDescent="0.25">
      <c r="A39" s="24"/>
      <c r="B39" s="24"/>
      <c r="C39" s="24"/>
      <c r="D39" s="24"/>
      <c r="E39" s="24"/>
      <c r="F39" s="24"/>
      <c r="G39" s="24"/>
      <c r="H39" s="24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ht="15.95" customHeight="1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  <row r="47" spans="1:8" s="23" customFormat="1" hidden="1" x14ac:dyDescent="0.25"/>
    <row r="48" spans="1:8" s="23" customFormat="1" hidden="1" x14ac:dyDescent="0.25"/>
    <row r="49" x14ac:dyDescent="0.25"/>
    <row r="50" ht="15.95" hidden="1" customHeight="1" x14ac:dyDescent="0.25"/>
    <row r="51" x14ac:dyDescent="0.25"/>
  </sheetData>
  <mergeCells count="19">
    <mergeCell ref="A10:E10"/>
    <mergeCell ref="A11:E11"/>
    <mergeCell ref="A20:E20"/>
    <mergeCell ref="A12:E12"/>
    <mergeCell ref="A13:H13"/>
    <mergeCell ref="A14:H14"/>
    <mergeCell ref="A15:E15"/>
    <mergeCell ref="A16:E16"/>
    <mergeCell ref="A17:E17"/>
    <mergeCell ref="A18:E18"/>
    <mergeCell ref="A19:E19"/>
    <mergeCell ref="A9:E9"/>
    <mergeCell ref="A2:G2"/>
    <mergeCell ref="A3:H3"/>
    <mergeCell ref="A4:E4"/>
    <mergeCell ref="A5:E5"/>
    <mergeCell ref="A6:E6"/>
    <mergeCell ref="A7:E7"/>
    <mergeCell ref="A8:E8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Liepājas iela 21, Daugavpils, LV-5417
 01.01.2023. – 30.06.2023. GADA PĀRSKATS (operatīvais)</oddHeader>
    <oddFooter>&amp;C&amp;"Calibri,Regular"&amp;14&amp;K0C0C0CDati  ir operatīvie, nav auditēti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3"/>
  <sheetViews>
    <sheetView tabSelected="1" view="pageLayout" zoomScaleNormal="130" workbookViewId="0">
      <selection activeCell="E5" sqref="E5:H8"/>
    </sheetView>
  </sheetViews>
  <sheetFormatPr defaultColWidth="0" defaultRowHeight="15.75" zeroHeight="1" x14ac:dyDescent="0.25"/>
  <cols>
    <col min="1" max="9" width="11.125" customWidth="1"/>
  </cols>
  <sheetData>
    <row r="1" spans="1:8" x14ac:dyDescent="0.25"/>
    <row r="2" spans="1:8" x14ac:dyDescent="0.25">
      <c r="A2" s="210" t="s">
        <v>102</v>
      </c>
      <c r="B2" s="210"/>
      <c r="C2" s="210"/>
      <c r="D2" s="210"/>
      <c r="E2" s="210"/>
      <c r="F2" s="210"/>
      <c r="G2" s="210"/>
    </row>
    <row r="3" spans="1:8" ht="16.5" thickBot="1" x14ac:dyDescent="0.3">
      <c r="A3" s="348" t="s">
        <v>210</v>
      </c>
      <c r="B3" s="348"/>
      <c r="C3" s="348"/>
      <c r="D3" s="348"/>
      <c r="E3" s="348"/>
      <c r="F3" s="348"/>
      <c r="G3" s="348"/>
      <c r="H3" s="348"/>
    </row>
    <row r="4" spans="1:8" ht="30.95" customHeight="1" x14ac:dyDescent="0.25">
      <c r="A4" s="432"/>
      <c r="B4" s="433"/>
      <c r="C4" s="433"/>
      <c r="D4" s="433"/>
      <c r="E4" s="454" t="s">
        <v>287</v>
      </c>
      <c r="F4" s="454"/>
      <c r="G4" s="454" t="s">
        <v>270</v>
      </c>
      <c r="H4" s="455"/>
    </row>
    <row r="5" spans="1:8" x14ac:dyDescent="0.25">
      <c r="A5" s="206" t="s">
        <v>211</v>
      </c>
      <c r="B5" s="207"/>
      <c r="C5" s="207"/>
      <c r="D5" s="207"/>
      <c r="E5" s="428">
        <v>276942</v>
      </c>
      <c r="F5" s="428"/>
      <c r="G5" s="428">
        <v>257266</v>
      </c>
      <c r="H5" s="429"/>
    </row>
    <row r="6" spans="1:8" x14ac:dyDescent="0.25">
      <c r="A6" s="206" t="s">
        <v>212</v>
      </c>
      <c r="B6" s="207"/>
      <c r="C6" s="207"/>
      <c r="D6" s="207"/>
      <c r="E6" s="428">
        <f>924+318</f>
        <v>1242</v>
      </c>
      <c r="F6" s="428"/>
      <c r="G6" s="428">
        <v>6361</v>
      </c>
      <c r="H6" s="429"/>
    </row>
    <row r="7" spans="1:8" x14ac:dyDescent="0.25">
      <c r="A7" s="206" t="s">
        <v>213</v>
      </c>
      <c r="B7" s="207"/>
      <c r="C7" s="207"/>
      <c r="D7" s="207"/>
      <c r="E7" s="428">
        <v>28180</v>
      </c>
      <c r="F7" s="428"/>
      <c r="G7" s="428">
        <v>17790</v>
      </c>
      <c r="H7" s="429"/>
    </row>
    <row r="8" spans="1:8" x14ac:dyDescent="0.25">
      <c r="A8" s="223" t="s">
        <v>189</v>
      </c>
      <c r="B8" s="224"/>
      <c r="C8" s="224"/>
      <c r="D8" s="224"/>
      <c r="E8" s="435">
        <f>E5+E6+E7</f>
        <v>306364</v>
      </c>
      <c r="F8" s="436"/>
      <c r="G8" s="435">
        <f>G5+G6+G7</f>
        <v>281417</v>
      </c>
      <c r="H8" s="436"/>
    </row>
    <row r="9" spans="1:8" x14ac:dyDescent="0.25">
      <c r="A9" s="55"/>
      <c r="H9" s="56"/>
    </row>
    <row r="10" spans="1:8" x14ac:dyDescent="0.25">
      <c r="A10" s="347" t="s">
        <v>214</v>
      </c>
      <c r="B10" s="348"/>
      <c r="C10" s="348"/>
      <c r="D10" s="348"/>
      <c r="E10" s="348"/>
      <c r="F10" s="348"/>
      <c r="G10" s="348"/>
      <c r="H10" s="349"/>
    </row>
    <row r="11" spans="1:8" ht="30.95" customHeight="1" x14ac:dyDescent="0.25">
      <c r="A11" s="445"/>
      <c r="B11" s="446"/>
      <c r="C11" s="446"/>
      <c r="D11" s="446"/>
      <c r="E11" s="446"/>
      <c r="F11" s="22" t="s">
        <v>190</v>
      </c>
      <c r="G11" s="22" t="str">
        <f>E4</f>
        <v>30.06.2023. EUR</v>
      </c>
      <c r="H11" s="57" t="str">
        <f>G4</f>
        <v>31.12.2022. EUR</v>
      </c>
    </row>
    <row r="12" spans="1:8" x14ac:dyDescent="0.25">
      <c r="A12" s="214" t="s">
        <v>253</v>
      </c>
      <c r="B12" s="360"/>
      <c r="C12" s="360"/>
      <c r="D12" s="360"/>
      <c r="E12" s="360"/>
      <c r="F12" s="3">
        <f>G12-H12</f>
        <v>155069</v>
      </c>
      <c r="G12" s="119">
        <f>161671+549+5570+66692</f>
        <v>234482</v>
      </c>
      <c r="H12" s="125">
        <v>79413</v>
      </c>
    </row>
    <row r="13" spans="1:8" x14ac:dyDescent="0.25">
      <c r="A13" s="458" t="s">
        <v>254</v>
      </c>
      <c r="B13" s="240"/>
      <c r="C13" s="240"/>
      <c r="D13" s="240"/>
      <c r="E13" s="241"/>
      <c r="F13" s="3">
        <f>G13-H13</f>
        <v>395</v>
      </c>
      <c r="G13" s="196">
        <f>329612-11</f>
        <v>329601</v>
      </c>
      <c r="H13" s="125">
        <v>329206</v>
      </c>
    </row>
    <row r="14" spans="1:8" x14ac:dyDescent="0.25">
      <c r="A14" s="223" t="s">
        <v>189</v>
      </c>
      <c r="B14" s="224"/>
      <c r="C14" s="224"/>
      <c r="D14" s="224"/>
      <c r="E14" s="224"/>
      <c r="F14" s="15">
        <f>G14-H14</f>
        <v>155464</v>
      </c>
      <c r="G14" s="197">
        <f>G12+G13</f>
        <v>564083</v>
      </c>
      <c r="H14" s="126">
        <f>H12+H13</f>
        <v>408619</v>
      </c>
    </row>
    <row r="15" spans="1:8" x14ac:dyDescent="0.25">
      <c r="A15" s="55"/>
      <c r="H15" s="56"/>
    </row>
    <row r="16" spans="1:8" x14ac:dyDescent="0.25">
      <c r="A16" s="342" t="s">
        <v>215</v>
      </c>
      <c r="B16" s="343"/>
      <c r="C16" s="343"/>
      <c r="D16" s="343"/>
      <c r="E16" s="343"/>
      <c r="F16" s="343"/>
      <c r="G16" s="343"/>
      <c r="H16" s="344"/>
    </row>
    <row r="17" spans="1:8" x14ac:dyDescent="0.25">
      <c r="A17" s="250"/>
      <c r="B17" s="249"/>
      <c r="C17" s="249"/>
      <c r="D17" s="249"/>
      <c r="E17" s="456" t="str">
        <f>G11</f>
        <v>30.06.2023. EUR</v>
      </c>
      <c r="F17" s="456"/>
      <c r="G17" s="456" t="str">
        <f>H11</f>
        <v>31.12.2022. EUR</v>
      </c>
      <c r="H17" s="457"/>
    </row>
    <row r="18" spans="1:8" x14ac:dyDescent="0.25">
      <c r="A18" s="206" t="s">
        <v>216</v>
      </c>
      <c r="B18" s="207"/>
      <c r="C18" s="207"/>
      <c r="D18" s="207"/>
      <c r="E18" s="471">
        <v>381</v>
      </c>
      <c r="F18" s="471"/>
      <c r="G18" s="428">
        <v>52</v>
      </c>
      <c r="H18" s="429"/>
    </row>
    <row r="19" spans="1:8" x14ac:dyDescent="0.25">
      <c r="A19" s="206" t="s">
        <v>217</v>
      </c>
      <c r="B19" s="207"/>
      <c r="C19" s="207"/>
      <c r="D19" s="207"/>
      <c r="E19" s="471">
        <v>186160</v>
      </c>
      <c r="F19" s="471"/>
      <c r="G19" s="428">
        <v>334458</v>
      </c>
      <c r="H19" s="429"/>
    </row>
    <row r="20" spans="1:8" x14ac:dyDescent="0.25">
      <c r="A20" s="223" t="s">
        <v>189</v>
      </c>
      <c r="B20" s="224"/>
      <c r="C20" s="224"/>
      <c r="D20" s="224"/>
      <c r="E20" s="473">
        <f>E18+E19</f>
        <v>186541</v>
      </c>
      <c r="F20" s="474"/>
      <c r="G20" s="435">
        <f>G18+G19</f>
        <v>334510</v>
      </c>
      <c r="H20" s="436"/>
    </row>
    <row r="21" spans="1:8" x14ac:dyDescent="0.25">
      <c r="A21" s="206" t="s">
        <v>218</v>
      </c>
      <c r="B21" s="207"/>
      <c r="C21" s="207"/>
      <c r="D21" s="207"/>
      <c r="E21" s="471"/>
      <c r="F21" s="471"/>
      <c r="G21" s="471"/>
      <c r="H21" s="472"/>
    </row>
    <row r="22" spans="1:8" x14ac:dyDescent="0.25">
      <c r="A22" s="206"/>
      <c r="B22" s="207"/>
      <c r="C22" s="207"/>
      <c r="D22" s="207"/>
      <c r="E22" s="456" t="str">
        <f>E17</f>
        <v>30.06.2023. EUR</v>
      </c>
      <c r="F22" s="456"/>
      <c r="G22" s="456" t="str">
        <f>G17</f>
        <v>31.12.2022. EUR</v>
      </c>
      <c r="H22" s="457"/>
    </row>
    <row r="23" spans="1:8" ht="30.95" customHeight="1" x14ac:dyDescent="0.25">
      <c r="A23" s="466" t="s">
        <v>219</v>
      </c>
      <c r="B23" s="467"/>
      <c r="C23" s="467"/>
      <c r="D23" s="467"/>
      <c r="E23" s="469">
        <v>444</v>
      </c>
      <c r="F23" s="469"/>
      <c r="G23" s="469">
        <v>444</v>
      </c>
      <c r="H23" s="470"/>
    </row>
    <row r="24" spans="1:8" x14ac:dyDescent="0.25">
      <c r="A24" s="55"/>
      <c r="H24" s="56"/>
    </row>
    <row r="25" spans="1:8" x14ac:dyDescent="0.25">
      <c r="A25" s="250"/>
      <c r="B25" s="249"/>
      <c r="C25" s="249"/>
      <c r="D25" s="249"/>
      <c r="E25" s="456" t="str">
        <f>E17</f>
        <v>30.06.2023. EUR</v>
      </c>
      <c r="F25" s="456"/>
      <c r="G25" s="456" t="str">
        <f>G17</f>
        <v>31.12.2022. EUR</v>
      </c>
      <c r="H25" s="457"/>
    </row>
    <row r="26" spans="1:8" x14ac:dyDescent="0.25">
      <c r="A26" s="461" t="s">
        <v>220</v>
      </c>
      <c r="B26" s="462"/>
      <c r="C26" s="462"/>
      <c r="D26" s="462"/>
      <c r="E26" s="465">
        <v>1</v>
      </c>
      <c r="F26" s="465"/>
      <c r="G26" s="465">
        <v>1</v>
      </c>
      <c r="H26" s="468"/>
    </row>
    <row r="27" spans="1:8" ht="16.5" thickBot="1" x14ac:dyDescent="0.3">
      <c r="A27" s="463" t="s">
        <v>221</v>
      </c>
      <c r="B27" s="464"/>
      <c r="C27" s="464"/>
      <c r="D27" s="464"/>
      <c r="E27" s="459">
        <v>443</v>
      </c>
      <c r="F27" s="459"/>
      <c r="G27" s="459">
        <v>443</v>
      </c>
      <c r="H27" s="460"/>
    </row>
    <row r="28" spans="1:8" x14ac:dyDescent="0.25"/>
    <row r="29" spans="1:8" x14ac:dyDescent="0.25">
      <c r="A29" s="5" t="s">
        <v>17</v>
      </c>
      <c r="B29" s="5"/>
      <c r="C29" s="5"/>
      <c r="D29" s="5"/>
      <c r="E29" s="5"/>
      <c r="F29" s="5" t="s">
        <v>19</v>
      </c>
      <c r="G29" s="5"/>
    </row>
    <row r="30" spans="1:8" x14ac:dyDescent="0.25"/>
    <row r="31" spans="1:8" x14ac:dyDescent="0.25">
      <c r="A31" s="5" t="s">
        <v>18</v>
      </c>
      <c r="B31" s="5"/>
      <c r="C31" s="5"/>
      <c r="D31" s="5"/>
      <c r="E31" s="5"/>
      <c r="F31" s="68" t="s">
        <v>269</v>
      </c>
      <c r="G31" s="5"/>
    </row>
    <row r="32" spans="1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mergeCells count="53">
    <mergeCell ref="A2:G2"/>
    <mergeCell ref="A22:D22"/>
    <mergeCell ref="A21:D21"/>
    <mergeCell ref="E21:F21"/>
    <mergeCell ref="G21:H21"/>
    <mergeCell ref="A18:D18"/>
    <mergeCell ref="E18:F18"/>
    <mergeCell ref="G18:H18"/>
    <mergeCell ref="E20:F20"/>
    <mergeCell ref="G20:H20"/>
    <mergeCell ref="A19:D19"/>
    <mergeCell ref="E19:F19"/>
    <mergeCell ref="G19:H19"/>
    <mergeCell ref="A20:D20"/>
    <mergeCell ref="A17:D17"/>
    <mergeCell ref="E17:F17"/>
    <mergeCell ref="G27:H27"/>
    <mergeCell ref="E22:F22"/>
    <mergeCell ref="G22:H22"/>
    <mergeCell ref="A26:D26"/>
    <mergeCell ref="A27:D27"/>
    <mergeCell ref="E26:F26"/>
    <mergeCell ref="E27:F27"/>
    <mergeCell ref="A23:D23"/>
    <mergeCell ref="G26:H26"/>
    <mergeCell ref="A25:D25"/>
    <mergeCell ref="E25:F25"/>
    <mergeCell ref="G25:H25"/>
    <mergeCell ref="E23:F23"/>
    <mergeCell ref="G23:H23"/>
    <mergeCell ref="G17:H17"/>
    <mergeCell ref="A8:D8"/>
    <mergeCell ref="E8:F8"/>
    <mergeCell ref="G8:H8"/>
    <mergeCell ref="A10:H10"/>
    <mergeCell ref="A11:E11"/>
    <mergeCell ref="A12:E12"/>
    <mergeCell ref="A14:E14"/>
    <mergeCell ref="A16:H16"/>
    <mergeCell ref="A13:E13"/>
    <mergeCell ref="A6:D6"/>
    <mergeCell ref="E6:F6"/>
    <mergeCell ref="G6:H6"/>
    <mergeCell ref="A7:D7"/>
    <mergeCell ref="E7:F7"/>
    <mergeCell ref="G7:H7"/>
    <mergeCell ref="A5:D5"/>
    <mergeCell ref="E5:F5"/>
    <mergeCell ref="G5:H5"/>
    <mergeCell ref="A3:H3"/>
    <mergeCell ref="A4:D4"/>
    <mergeCell ref="E4:F4"/>
    <mergeCell ref="G4:H4"/>
  </mergeCells>
  <phoneticPr fontId="19" type="noConversion"/>
  <printOptions horizontalCentered="1"/>
  <pageMargins left="0.25" right="0.25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Liepājas iela 21, Daugavpils, LV-5417
 01.01.2023. – 30.06.2023. GADA PĀRSKATS (operatīvais)</oddHeader>
    <oddFooter>&amp;C&amp;"Calibri,Regular"&amp;14&amp;K1D1D1DDati  ir operatīvie, nav auditēti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view="pageLayout" topLeftCell="A4" zoomScaleNormal="130" workbookViewId="0">
      <selection activeCell="E32" sqref="E32"/>
    </sheetView>
  </sheetViews>
  <sheetFormatPr defaultColWidth="0" defaultRowHeight="15.75" zeroHeight="1" x14ac:dyDescent="0.25"/>
  <cols>
    <col min="1" max="7" width="10.875" customWidth="1"/>
  </cols>
  <sheetData>
    <row r="1" spans="1:7" x14ac:dyDescent="0.25"/>
    <row r="2" spans="1:7" x14ac:dyDescent="0.25"/>
    <row r="3" spans="1:7" x14ac:dyDescent="0.25">
      <c r="A3" t="s">
        <v>233</v>
      </c>
    </row>
    <row r="4" spans="1:7" x14ac:dyDescent="0.25"/>
    <row r="5" spans="1:7" x14ac:dyDescent="0.25">
      <c r="A5" t="s">
        <v>234</v>
      </c>
      <c r="C5" s="202" t="s">
        <v>235</v>
      </c>
      <c r="D5" s="202"/>
      <c r="E5" s="202"/>
      <c r="F5" s="202"/>
      <c r="G5" s="202"/>
    </row>
    <row r="6" spans="1:7" x14ac:dyDescent="0.25"/>
    <row r="7" spans="1:7" x14ac:dyDescent="0.25">
      <c r="A7" t="s">
        <v>236</v>
      </c>
      <c r="C7" s="202" t="s">
        <v>235</v>
      </c>
      <c r="D7" s="202"/>
      <c r="E7" s="202"/>
      <c r="F7" s="202"/>
      <c r="G7" s="202"/>
    </row>
    <row r="8" spans="1:7" x14ac:dyDescent="0.25"/>
    <row r="9" spans="1:7" x14ac:dyDescent="0.25">
      <c r="A9" t="s">
        <v>237</v>
      </c>
      <c r="C9" s="202" t="s">
        <v>238</v>
      </c>
      <c r="D9" s="202"/>
      <c r="E9" s="202"/>
      <c r="F9" s="202"/>
      <c r="G9" s="202"/>
    </row>
    <row r="10" spans="1:7" x14ac:dyDescent="0.25">
      <c r="C10" s="202" t="s">
        <v>239</v>
      </c>
      <c r="D10" s="202"/>
      <c r="E10" s="202"/>
      <c r="F10" s="202"/>
      <c r="G10" s="202"/>
    </row>
    <row r="11" spans="1:7" x14ac:dyDescent="0.25"/>
    <row r="12" spans="1:7" x14ac:dyDescent="0.25">
      <c r="A12" t="s">
        <v>17</v>
      </c>
      <c r="C12" s="202" t="s">
        <v>240</v>
      </c>
      <c r="D12" s="202"/>
      <c r="E12" s="202"/>
      <c r="F12" s="202"/>
      <c r="G12" s="202"/>
    </row>
    <row r="13" spans="1:7" x14ac:dyDescent="0.25"/>
    <row r="14" spans="1:7" x14ac:dyDescent="0.25">
      <c r="A14" t="s">
        <v>241</v>
      </c>
      <c r="C14" s="202" t="s">
        <v>303</v>
      </c>
      <c r="D14" s="202"/>
      <c r="E14" s="202"/>
      <c r="F14" s="202"/>
      <c r="G14" s="202"/>
    </row>
    <row r="15" spans="1:7" x14ac:dyDescent="0.25"/>
    <row r="16" spans="1:7" x14ac:dyDescent="0.25">
      <c r="A16" t="s">
        <v>242</v>
      </c>
      <c r="C16" s="202" t="s">
        <v>243</v>
      </c>
      <c r="D16" s="202"/>
      <c r="E16" s="202"/>
      <c r="F16" s="202"/>
      <c r="G16" s="202"/>
    </row>
    <row r="17" spans="1:7" x14ac:dyDescent="0.25"/>
    <row r="18" spans="1:7" x14ac:dyDescent="0.25">
      <c r="A18" t="s">
        <v>244</v>
      </c>
    </row>
    <row r="19" spans="1:7" x14ac:dyDescent="0.25"/>
    <row r="20" spans="1:7" x14ac:dyDescent="0.25">
      <c r="A20" s="201" t="s">
        <v>245</v>
      </c>
      <c r="B20" s="201"/>
      <c r="C20" s="202" t="s">
        <v>246</v>
      </c>
      <c r="D20" s="202"/>
      <c r="E20" s="202"/>
      <c r="F20" s="202"/>
      <c r="G20" s="202"/>
    </row>
    <row r="21" spans="1:7" x14ac:dyDescent="0.25">
      <c r="A21" s="201"/>
      <c r="B21" s="201"/>
      <c r="C21" s="202" t="s">
        <v>247</v>
      </c>
      <c r="D21" s="202"/>
      <c r="E21" s="202"/>
      <c r="F21" s="202"/>
      <c r="G21" s="202"/>
    </row>
    <row r="22" spans="1:7" x14ac:dyDescent="0.25"/>
    <row r="23" spans="1:7" x14ac:dyDescent="0.25">
      <c r="A23" t="s">
        <v>248</v>
      </c>
      <c r="C23" s="202" t="s">
        <v>249</v>
      </c>
      <c r="D23" s="202"/>
      <c r="E23" s="202"/>
      <c r="F23" s="202"/>
      <c r="G23" s="202"/>
    </row>
    <row r="24" spans="1:7" x14ac:dyDescent="0.25"/>
    <row r="25" spans="1:7" x14ac:dyDescent="0.25">
      <c r="A25" s="201" t="s">
        <v>250</v>
      </c>
      <c r="B25" s="201"/>
      <c r="C25" s="203" t="s">
        <v>251</v>
      </c>
      <c r="D25" s="203"/>
      <c r="E25" s="203"/>
      <c r="F25" s="203"/>
      <c r="G25" s="203"/>
    </row>
    <row r="26" spans="1:7" x14ac:dyDescent="0.25">
      <c r="A26" s="201"/>
      <c r="B26" s="201"/>
      <c r="C26" s="203"/>
      <c r="D26" s="203"/>
      <c r="E26" s="203"/>
      <c r="F26" s="203"/>
      <c r="G26" s="203"/>
    </row>
    <row r="27" spans="1:7" x14ac:dyDescent="0.25"/>
    <row r="28" spans="1:7" x14ac:dyDescent="0.25"/>
    <row r="29" spans="1:7" x14ac:dyDescent="0.25"/>
    <row r="30" spans="1:7" x14ac:dyDescent="0.25"/>
    <row r="31" spans="1:7" x14ac:dyDescent="0.25"/>
    <row r="32" spans="1:7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</sheetData>
  <mergeCells count="13">
    <mergeCell ref="C16:G16"/>
    <mergeCell ref="C5:G5"/>
    <mergeCell ref="C7:G7"/>
    <mergeCell ref="C9:G9"/>
    <mergeCell ref="C10:G10"/>
    <mergeCell ref="C12:G12"/>
    <mergeCell ref="C14:G14"/>
    <mergeCell ref="A20:B21"/>
    <mergeCell ref="C20:G20"/>
    <mergeCell ref="C21:G21"/>
    <mergeCell ref="C23:G23"/>
    <mergeCell ref="A25:B26"/>
    <mergeCell ref="C25:G26"/>
  </mergeCells>
  <phoneticPr fontId="19" type="noConversion"/>
  <printOptions horizontalCentered="1" verticalCentered="1"/>
  <pageMargins left="0.7" right="0.7" top="1.25" bottom="0.75" header="0.3" footer="0.3"/>
  <pageSetup paperSize="9" orientation="portrait" r:id="rId1"/>
  <headerFooter differentOddEven="1">
    <oddHeader>&amp;C&amp;"Calibri,Regular"&amp;14&amp;K0B0B0BDaugavpils dzīvokļu un komunālās saimniecības uzņēmums SIA
Reģ. Nr.41503002485
Liepājas iela 21, Daugavpils, LV-5417
 01.01.2023. – 30.06.2023. GADA PĀRSKATS (operatīvais)</oddHeader>
    <oddFooter>&amp;C&amp;"Calibri,Regular"&amp;14&amp;K343434Dati  ir operatīvie, nav auditēti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view="pageLayout" topLeftCell="A4" zoomScaleNormal="130" workbookViewId="0">
      <selection activeCell="A26" sqref="A26:E30"/>
    </sheetView>
  </sheetViews>
  <sheetFormatPr defaultColWidth="0" defaultRowHeight="15.75" zeroHeight="1" x14ac:dyDescent="0.25"/>
  <cols>
    <col min="1" max="4" width="11.125" customWidth="1"/>
    <col min="5" max="5" width="9.5" customWidth="1"/>
    <col min="6" max="7" width="11.125" customWidth="1"/>
    <col min="8" max="8" width="97.625" customWidth="1"/>
    <col min="16384" max="16384" width="3" customWidth="1"/>
  </cols>
  <sheetData>
    <row r="1" spans="1:8" x14ac:dyDescent="0.25"/>
    <row r="2" spans="1:8" x14ac:dyDescent="0.25">
      <c r="A2" s="210" t="s">
        <v>0</v>
      </c>
      <c r="B2" s="210"/>
      <c r="C2" s="210"/>
      <c r="D2" s="210"/>
      <c r="E2" s="210"/>
      <c r="F2" s="210"/>
      <c r="G2" s="210"/>
    </row>
    <row r="3" spans="1:8" x14ac:dyDescent="0.25">
      <c r="A3" s="210" t="s">
        <v>291</v>
      </c>
      <c r="B3" s="210"/>
      <c r="C3" s="210"/>
      <c r="D3" s="210"/>
      <c r="E3" s="210"/>
      <c r="F3" s="210"/>
      <c r="G3" s="210"/>
    </row>
    <row r="4" spans="1:8" x14ac:dyDescent="0.25">
      <c r="A4" s="211" t="s">
        <v>1</v>
      </c>
      <c r="B4" s="211"/>
      <c r="C4" s="211"/>
      <c r="D4" s="211"/>
      <c r="E4" s="211"/>
      <c r="F4" s="211"/>
      <c r="G4" s="211"/>
    </row>
    <row r="5" spans="1:8" ht="16.5" thickBot="1" x14ac:dyDescent="0.3">
      <c r="A5" s="1"/>
      <c r="B5" s="1"/>
      <c r="C5" s="1"/>
      <c r="D5" s="1"/>
      <c r="E5" s="1"/>
      <c r="F5" s="1"/>
      <c r="G5" s="1"/>
    </row>
    <row r="6" spans="1:8" ht="31.5" x14ac:dyDescent="0.25">
      <c r="A6" s="217" t="s">
        <v>2</v>
      </c>
      <c r="B6" s="218"/>
      <c r="C6" s="218"/>
      <c r="D6" s="218"/>
      <c r="E6" s="26" t="s">
        <v>3</v>
      </c>
      <c r="F6" s="27" t="s">
        <v>287</v>
      </c>
      <c r="G6" s="28" t="s">
        <v>270</v>
      </c>
    </row>
    <row r="7" spans="1:8" x14ac:dyDescent="0.25">
      <c r="A7" s="206" t="s">
        <v>4</v>
      </c>
      <c r="B7" s="207"/>
      <c r="C7" s="207"/>
      <c r="D7" s="207"/>
      <c r="E7" s="17">
        <v>3</v>
      </c>
      <c r="F7" s="20">
        <v>3748750</v>
      </c>
      <c r="G7" s="29">
        <f>G8</f>
        <v>6564242</v>
      </c>
      <c r="H7" s="72"/>
    </row>
    <row r="8" spans="1:8" x14ac:dyDescent="0.25">
      <c r="A8" s="206" t="s">
        <v>5</v>
      </c>
      <c r="B8" s="207"/>
      <c r="C8" s="207"/>
      <c r="D8" s="207"/>
      <c r="E8" s="17"/>
      <c r="F8" s="17">
        <f>F7</f>
        <v>3748750</v>
      </c>
      <c r="G8" s="30">
        <v>6564242</v>
      </c>
    </row>
    <row r="9" spans="1:8" ht="30.95" customHeight="1" x14ac:dyDescent="0.25">
      <c r="A9" s="219" t="s">
        <v>6</v>
      </c>
      <c r="B9" s="220"/>
      <c r="C9" s="220"/>
      <c r="D9" s="220"/>
      <c r="E9" s="21">
        <v>4</v>
      </c>
      <c r="F9" s="21">
        <v>-2785371</v>
      </c>
      <c r="G9" s="31">
        <v>-5088860</v>
      </c>
      <c r="H9" s="116"/>
    </row>
    <row r="10" spans="1:8" x14ac:dyDescent="0.25">
      <c r="A10" s="215" t="s">
        <v>7</v>
      </c>
      <c r="B10" s="216"/>
      <c r="C10" s="216"/>
      <c r="D10" s="216"/>
      <c r="E10" s="17"/>
      <c r="F10" s="20">
        <f>F8+F9</f>
        <v>963379</v>
      </c>
      <c r="G10" s="29">
        <f>G7+G9</f>
        <v>1475382</v>
      </c>
      <c r="H10" s="72"/>
    </row>
    <row r="11" spans="1:8" x14ac:dyDescent="0.25">
      <c r="A11" s="214" t="s">
        <v>8</v>
      </c>
      <c r="B11" s="207"/>
      <c r="C11" s="207"/>
      <c r="D11" s="207"/>
      <c r="E11" s="17">
        <v>5</v>
      </c>
      <c r="F11" s="17">
        <v>-1181</v>
      </c>
      <c r="G11" s="30"/>
      <c r="H11" s="116"/>
    </row>
    <row r="12" spans="1:8" x14ac:dyDescent="0.25">
      <c r="A12" s="212" t="s">
        <v>271</v>
      </c>
      <c r="B12" s="213"/>
      <c r="C12" s="213"/>
      <c r="D12" s="213"/>
      <c r="E12" s="17">
        <v>6</v>
      </c>
      <c r="F12" s="17">
        <v>-598065</v>
      </c>
      <c r="G12" s="30">
        <v>-1134096</v>
      </c>
      <c r="H12" s="72"/>
    </row>
    <row r="13" spans="1:8" x14ac:dyDescent="0.25">
      <c r="A13" s="206" t="s">
        <v>9</v>
      </c>
      <c r="B13" s="207"/>
      <c r="C13" s="207"/>
      <c r="D13" s="207"/>
      <c r="E13" s="17">
        <v>7</v>
      </c>
      <c r="F13" s="17">
        <v>327241</v>
      </c>
      <c r="G13" s="30">
        <v>694041</v>
      </c>
      <c r="H13" s="72"/>
    </row>
    <row r="14" spans="1:8" x14ac:dyDescent="0.25">
      <c r="A14" s="221" t="s">
        <v>272</v>
      </c>
      <c r="B14" s="222"/>
      <c r="C14" s="222"/>
      <c r="D14" s="222"/>
      <c r="E14" s="17">
        <v>8</v>
      </c>
      <c r="F14" s="83">
        <f>-366126-42-50-58-152495</f>
        <v>-518771</v>
      </c>
      <c r="G14" s="30">
        <v>-1082988</v>
      </c>
      <c r="H14" s="72"/>
    </row>
    <row r="15" spans="1:8" x14ac:dyDescent="0.25">
      <c r="A15" s="206" t="s">
        <v>10</v>
      </c>
      <c r="B15" s="207"/>
      <c r="C15" s="207"/>
      <c r="D15" s="207"/>
      <c r="E15" s="17">
        <v>9</v>
      </c>
      <c r="F15" s="17">
        <v>30135</v>
      </c>
      <c r="G15" s="30">
        <v>96741</v>
      </c>
      <c r="H15" s="72"/>
    </row>
    <row r="16" spans="1:8" x14ac:dyDescent="0.25">
      <c r="A16" s="206" t="s">
        <v>11</v>
      </c>
      <c r="B16" s="207"/>
      <c r="C16" s="207"/>
      <c r="D16" s="207"/>
      <c r="E16" s="17"/>
      <c r="F16" s="17">
        <f>F15</f>
        <v>30135</v>
      </c>
      <c r="G16" s="30">
        <v>96741</v>
      </c>
    </row>
    <row r="17" spans="1:8" x14ac:dyDescent="0.25">
      <c r="A17" s="206" t="s">
        <v>12</v>
      </c>
      <c r="B17" s="207"/>
      <c r="C17" s="207"/>
      <c r="D17" s="207"/>
      <c r="E17" s="17">
        <v>10</v>
      </c>
      <c r="F17" s="17">
        <v>-35056</v>
      </c>
      <c r="G17" s="30">
        <v>-46965</v>
      </c>
      <c r="H17" s="72"/>
    </row>
    <row r="18" spans="1:8" x14ac:dyDescent="0.25">
      <c r="A18" s="206" t="s">
        <v>11</v>
      </c>
      <c r="B18" s="207"/>
      <c r="C18" s="207"/>
      <c r="D18" s="207"/>
      <c r="E18" s="17"/>
      <c r="F18" s="17">
        <v>-35056</v>
      </c>
      <c r="G18" s="30">
        <v>-46965</v>
      </c>
    </row>
    <row r="19" spans="1:8" ht="30.95" customHeight="1" x14ac:dyDescent="0.25">
      <c r="A19" s="208" t="s">
        <v>13</v>
      </c>
      <c r="B19" s="209"/>
      <c r="C19" s="209"/>
      <c r="D19" s="209"/>
      <c r="E19" s="21"/>
      <c r="F19" s="78">
        <f>F10+F11+F12+F13+F14+F15+F17</f>
        <v>167682</v>
      </c>
      <c r="G19" s="32">
        <f>G10+G12+G13+G14+G15+G17</f>
        <v>2115</v>
      </c>
    </row>
    <row r="20" spans="1:8" x14ac:dyDescent="0.25">
      <c r="A20" s="206" t="s">
        <v>14</v>
      </c>
      <c r="B20" s="207"/>
      <c r="C20" s="207"/>
      <c r="D20" s="207"/>
      <c r="E20" s="17">
        <v>11</v>
      </c>
      <c r="F20" s="17" t="s">
        <v>16</v>
      </c>
      <c r="G20" s="30" t="s">
        <v>16</v>
      </c>
    </row>
    <row r="21" spans="1:8" ht="16.5" thickBot="1" x14ac:dyDescent="0.3">
      <c r="A21" s="204" t="s">
        <v>15</v>
      </c>
      <c r="B21" s="205"/>
      <c r="C21" s="205"/>
      <c r="D21" s="205"/>
      <c r="E21" s="33"/>
      <c r="F21" s="79">
        <f>F19</f>
        <v>167682</v>
      </c>
      <c r="G21" s="34">
        <f>G19</f>
        <v>2115</v>
      </c>
    </row>
    <row r="22" spans="1:8" x14ac:dyDescent="0.25"/>
    <row r="23" spans="1:8" x14ac:dyDescent="0.25">
      <c r="A23" t="s">
        <v>17</v>
      </c>
      <c r="F23" t="s">
        <v>19</v>
      </c>
    </row>
    <row r="24" spans="1:8" x14ac:dyDescent="0.25"/>
    <row r="25" spans="1:8" x14ac:dyDescent="0.25">
      <c r="A25" t="s">
        <v>18</v>
      </c>
      <c r="F25" t="s">
        <v>269</v>
      </c>
    </row>
    <row r="26" spans="1:8" x14ac:dyDescent="0.25">
      <c r="A26" s="109"/>
      <c r="B26" s="109"/>
      <c r="C26" s="109"/>
      <c r="D26" s="109"/>
      <c r="E26" s="109"/>
      <c r="F26" s="134"/>
    </row>
    <row r="27" spans="1:8" x14ac:dyDescent="0.25">
      <c r="A27" s="109"/>
      <c r="B27" s="109"/>
      <c r="C27" s="109"/>
      <c r="D27" s="109"/>
      <c r="E27" s="109"/>
      <c r="F27" s="134"/>
    </row>
    <row r="28" spans="1:8" x14ac:dyDescent="0.25">
      <c r="A28" s="109"/>
      <c r="B28" s="198" t="s">
        <v>299</v>
      </c>
      <c r="C28" s="198" t="s">
        <v>300</v>
      </c>
      <c r="D28" s="198">
        <v>152494.9</v>
      </c>
      <c r="E28" s="109"/>
      <c r="F28" s="134"/>
    </row>
    <row r="29" spans="1:8" x14ac:dyDescent="0.25">
      <c r="A29" s="109"/>
      <c r="B29" s="198" t="s">
        <v>301</v>
      </c>
      <c r="C29" s="198" t="s">
        <v>302</v>
      </c>
      <c r="D29" s="198">
        <v>152494.9</v>
      </c>
      <c r="E29" s="109"/>
      <c r="F29" s="134"/>
    </row>
    <row r="30" spans="1:8" x14ac:dyDescent="0.25">
      <c r="A30" s="109"/>
      <c r="B30" s="109"/>
      <c r="C30" s="109"/>
      <c r="D30" s="109"/>
      <c r="E30" s="109"/>
      <c r="F30" s="134"/>
    </row>
    <row r="31" spans="1:8" x14ac:dyDescent="0.25">
      <c r="A31" s="134"/>
      <c r="B31" s="134"/>
      <c r="C31" s="134"/>
      <c r="D31" s="134"/>
      <c r="E31" s="134"/>
      <c r="F31" s="134"/>
    </row>
    <row r="32" spans="1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mergeCells count="19">
    <mergeCell ref="A13:D13"/>
    <mergeCell ref="A20:D20"/>
    <mergeCell ref="A2:G2"/>
    <mergeCell ref="A3:G3"/>
    <mergeCell ref="A4:G4"/>
    <mergeCell ref="A12:D12"/>
    <mergeCell ref="A11:D11"/>
    <mergeCell ref="A10:D10"/>
    <mergeCell ref="A8:D8"/>
    <mergeCell ref="A7:D7"/>
    <mergeCell ref="A6:D6"/>
    <mergeCell ref="A9:D9"/>
    <mergeCell ref="A14:D14"/>
    <mergeCell ref="A21:D21"/>
    <mergeCell ref="A18:D18"/>
    <mergeCell ref="A17:D17"/>
    <mergeCell ref="A15:D15"/>
    <mergeCell ref="A19:D19"/>
    <mergeCell ref="A16:D16"/>
  </mergeCells>
  <phoneticPr fontId="19" type="noConversion"/>
  <printOptions horizontalCentered="1" verticalCentered="1"/>
  <pageMargins left="0.7" right="0.7" top="1.25" bottom="0.75" header="0.3" footer="0.3"/>
  <pageSetup paperSize="9" orientation="portrait" r:id="rId1"/>
  <headerFooter differentOddEven="1">
    <oddHeader>&amp;C&amp;"Calibri,Regular"&amp;14&amp;K0B0B0BDaugavpils dzīvokļu un komunālās saimniecības uzņēmums SIA
Reģ. Nr.41503002485
Liepājas iela 21, Daugavpils, LV-5417
 01.01.2023. – 30.06.2023. GADA PĀRSKATS (operatīvais)</oddHeader>
    <oddFooter>&amp;C&amp;"Calibri,Regular"&amp;14&amp;K343434Dati  ir operatīvie, nav auditēti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opLeftCell="A13" zoomScale="130" zoomScaleNormal="130" workbookViewId="0">
      <selection activeCell="H29" sqref="H29"/>
    </sheetView>
  </sheetViews>
  <sheetFormatPr defaultColWidth="0" defaultRowHeight="15.75" zeroHeight="1" x14ac:dyDescent="0.25"/>
  <cols>
    <col min="1" max="3" width="11.125" customWidth="1"/>
    <col min="4" max="4" width="9.375" customWidth="1"/>
    <col min="5" max="5" width="7.875" customWidth="1"/>
    <col min="6" max="6" width="10.875" customWidth="1"/>
    <col min="7" max="7" width="11" customWidth="1"/>
    <col min="8" max="14" width="11.125" customWidth="1"/>
  </cols>
  <sheetData>
    <row r="1" spans="1:10" x14ac:dyDescent="0.25"/>
    <row r="2" spans="1:10" s="4" customFormat="1" x14ac:dyDescent="0.25">
      <c r="A2" s="210" t="s">
        <v>0</v>
      </c>
      <c r="B2" s="210"/>
      <c r="C2" s="210"/>
      <c r="D2" s="210"/>
      <c r="E2" s="210"/>
      <c r="F2" s="210"/>
      <c r="G2" s="210"/>
    </row>
    <row r="3" spans="1:10" x14ac:dyDescent="0.25">
      <c r="A3" s="211" t="s">
        <v>290</v>
      </c>
      <c r="B3" s="211"/>
      <c r="C3" s="211"/>
      <c r="D3" s="211"/>
      <c r="E3" s="211"/>
      <c r="F3" s="211"/>
      <c r="G3" s="211"/>
    </row>
    <row r="4" spans="1:10" ht="16.5" thickBot="1" x14ac:dyDescent="0.3">
      <c r="A4" s="1"/>
      <c r="B4" s="1"/>
      <c r="C4" s="1"/>
      <c r="D4" s="1"/>
      <c r="E4" s="1"/>
      <c r="F4" s="1"/>
      <c r="G4" s="1"/>
    </row>
    <row r="5" spans="1:10" ht="31.5" x14ac:dyDescent="0.25">
      <c r="A5" s="232" t="s">
        <v>222</v>
      </c>
      <c r="B5" s="233"/>
      <c r="C5" s="233"/>
      <c r="D5" s="233"/>
      <c r="E5" s="26" t="s">
        <v>3</v>
      </c>
      <c r="F5" s="27" t="s">
        <v>287</v>
      </c>
      <c r="G5" s="28" t="s">
        <v>270</v>
      </c>
    </row>
    <row r="6" spans="1:10" x14ac:dyDescent="0.25">
      <c r="A6" s="215" t="s">
        <v>20</v>
      </c>
      <c r="B6" s="216"/>
      <c r="C6" s="216"/>
      <c r="D6" s="216"/>
      <c r="E6" s="17"/>
      <c r="F6" s="3"/>
      <c r="G6" s="35"/>
    </row>
    <row r="7" spans="1:10" x14ac:dyDescent="0.25">
      <c r="A7" s="215" t="s">
        <v>21</v>
      </c>
      <c r="B7" s="216"/>
      <c r="C7" s="216"/>
      <c r="D7" s="216"/>
      <c r="E7" s="17"/>
      <c r="F7" s="3"/>
      <c r="G7" s="35"/>
    </row>
    <row r="8" spans="1:10" x14ac:dyDescent="0.25">
      <c r="A8" s="206" t="s">
        <v>22</v>
      </c>
      <c r="B8" s="207"/>
      <c r="C8" s="207"/>
      <c r="D8" s="207"/>
      <c r="E8" s="17"/>
      <c r="F8" s="3">
        <v>1842</v>
      </c>
      <c r="G8" s="35">
        <v>2826</v>
      </c>
    </row>
    <row r="9" spans="1:10" x14ac:dyDescent="0.25">
      <c r="A9" s="223" t="s">
        <v>23</v>
      </c>
      <c r="B9" s="224"/>
      <c r="C9" s="224"/>
      <c r="D9" s="224"/>
      <c r="E9" s="19">
        <v>12</v>
      </c>
      <c r="F9" s="16">
        <f>F8</f>
        <v>1842</v>
      </c>
      <c r="G9" s="36">
        <f>G8</f>
        <v>2826</v>
      </c>
    </row>
    <row r="10" spans="1:10" ht="30.95" customHeight="1" x14ac:dyDescent="0.25">
      <c r="A10" s="234" t="s">
        <v>24</v>
      </c>
      <c r="B10" s="235"/>
      <c r="C10" s="235"/>
      <c r="D10" s="235"/>
      <c r="E10" s="17"/>
      <c r="F10" s="3"/>
      <c r="G10" s="35"/>
    </row>
    <row r="11" spans="1:10" x14ac:dyDescent="0.25">
      <c r="A11" s="206" t="s">
        <v>25</v>
      </c>
      <c r="B11" s="207"/>
      <c r="C11" s="207"/>
      <c r="D11" s="207"/>
      <c r="E11" s="17"/>
      <c r="F11" s="3"/>
      <c r="G11" s="35"/>
    </row>
    <row r="12" spans="1:10" x14ac:dyDescent="0.25">
      <c r="A12" s="206" t="s">
        <v>26</v>
      </c>
      <c r="B12" s="207"/>
      <c r="C12" s="207"/>
      <c r="D12" s="207"/>
      <c r="E12" s="17">
        <v>13</v>
      </c>
      <c r="F12" s="3">
        <v>1116548</v>
      </c>
      <c r="G12" s="35">
        <v>1126290</v>
      </c>
      <c r="H12" s="84"/>
      <c r="I12" s="84"/>
      <c r="J12" s="84"/>
    </row>
    <row r="13" spans="1:10" x14ac:dyDescent="0.25">
      <c r="A13" s="206" t="s">
        <v>27</v>
      </c>
      <c r="B13" s="207"/>
      <c r="C13" s="207"/>
      <c r="D13" s="207"/>
      <c r="E13" s="17">
        <v>13</v>
      </c>
      <c r="F13" s="3">
        <v>345807</v>
      </c>
      <c r="G13" s="35">
        <v>363483</v>
      </c>
      <c r="H13" s="84"/>
      <c r="I13" s="84"/>
      <c r="J13" s="84"/>
    </row>
    <row r="14" spans="1:10" x14ac:dyDescent="0.25">
      <c r="A14" s="206" t="s">
        <v>28</v>
      </c>
      <c r="B14" s="207"/>
      <c r="C14" s="207"/>
      <c r="D14" s="207"/>
      <c r="E14" s="17">
        <v>13</v>
      </c>
      <c r="F14" s="3">
        <v>101730</v>
      </c>
      <c r="G14" s="35">
        <v>109327</v>
      </c>
      <c r="H14" s="84"/>
      <c r="I14" s="84"/>
      <c r="J14" s="84"/>
    </row>
    <row r="15" spans="1:10" x14ac:dyDescent="0.25">
      <c r="A15" s="223" t="s">
        <v>29</v>
      </c>
      <c r="B15" s="224"/>
      <c r="C15" s="224"/>
      <c r="D15" s="224"/>
      <c r="E15" s="19"/>
      <c r="F15" s="15">
        <f>F12+F13+F14</f>
        <v>1564085</v>
      </c>
      <c r="G15" s="37">
        <f>G12+G13+G14</f>
        <v>1599100</v>
      </c>
      <c r="H15" s="84"/>
      <c r="I15" s="84"/>
      <c r="J15" s="84"/>
    </row>
    <row r="16" spans="1:10" x14ac:dyDescent="0.25">
      <c r="A16" s="215" t="s">
        <v>30</v>
      </c>
      <c r="B16" s="216"/>
      <c r="C16" s="216"/>
      <c r="D16" s="216"/>
      <c r="E16" s="17"/>
      <c r="F16" s="3"/>
      <c r="G16" s="35"/>
      <c r="H16" s="108"/>
      <c r="I16" s="108"/>
      <c r="J16" s="84"/>
    </row>
    <row r="17" spans="1:14" x14ac:dyDescent="0.25">
      <c r="A17" s="206" t="s">
        <v>31</v>
      </c>
      <c r="B17" s="207"/>
      <c r="C17" s="207"/>
      <c r="D17" s="207"/>
      <c r="E17" s="17">
        <v>14</v>
      </c>
      <c r="F17" s="77">
        <v>571351</v>
      </c>
      <c r="G17" s="35">
        <v>579800</v>
      </c>
      <c r="H17" s="108">
        <f>F17+F30</f>
        <v>4424848</v>
      </c>
      <c r="I17" s="108">
        <f>G17+G30</f>
        <v>4709754</v>
      </c>
      <c r="J17" s="84"/>
    </row>
    <row r="18" spans="1:14" x14ac:dyDescent="0.25">
      <c r="A18" s="225" t="s">
        <v>32</v>
      </c>
      <c r="B18" s="226"/>
      <c r="C18" s="226"/>
      <c r="D18" s="226"/>
      <c r="E18" s="20"/>
      <c r="F18" s="16">
        <f>F17</f>
        <v>571351</v>
      </c>
      <c r="G18" s="36">
        <f>G17</f>
        <v>579800</v>
      </c>
      <c r="H18" s="84"/>
      <c r="I18" s="84"/>
      <c r="J18" s="84"/>
    </row>
    <row r="19" spans="1:14" x14ac:dyDescent="0.25">
      <c r="A19" s="225" t="s">
        <v>33</v>
      </c>
      <c r="B19" s="226"/>
      <c r="C19" s="226"/>
      <c r="D19" s="226"/>
      <c r="E19" s="20"/>
      <c r="F19" s="16">
        <f>F18+F15+F9</f>
        <v>2137278</v>
      </c>
      <c r="G19" s="36">
        <f>G18+G15+G9</f>
        <v>2181726</v>
      </c>
    </row>
    <row r="20" spans="1:14" x14ac:dyDescent="0.25">
      <c r="A20" s="215" t="s">
        <v>34</v>
      </c>
      <c r="B20" s="216"/>
      <c r="C20" s="216"/>
      <c r="D20" s="216"/>
      <c r="E20" s="17"/>
      <c r="F20" s="3"/>
      <c r="G20" s="35"/>
    </row>
    <row r="21" spans="1:14" x14ac:dyDescent="0.25">
      <c r="A21" s="215" t="s">
        <v>35</v>
      </c>
      <c r="B21" s="216"/>
      <c r="C21" s="216"/>
      <c r="D21" s="216"/>
      <c r="E21" s="17"/>
      <c r="F21" s="3"/>
      <c r="G21" s="35"/>
    </row>
    <row r="22" spans="1:14" x14ac:dyDescent="0.25">
      <c r="A22" s="206" t="s">
        <v>36</v>
      </c>
      <c r="B22" s="207"/>
      <c r="C22" s="207"/>
      <c r="D22" s="207"/>
      <c r="E22" s="17"/>
      <c r="F22" s="3">
        <v>311827</v>
      </c>
      <c r="G22" s="35">
        <v>314879</v>
      </c>
      <c r="H22" s="84"/>
      <c r="I22" s="84"/>
      <c r="J22" s="84"/>
      <c r="K22" s="84"/>
      <c r="L22" s="84"/>
      <c r="M22" s="84"/>
      <c r="N22" s="84"/>
    </row>
    <row r="23" spans="1:14" x14ac:dyDescent="0.25">
      <c r="A23" s="206" t="s">
        <v>37</v>
      </c>
      <c r="B23" s="207"/>
      <c r="C23" s="207"/>
      <c r="D23" s="207"/>
      <c r="E23" s="17"/>
      <c r="F23" s="3">
        <v>126239</v>
      </c>
      <c r="G23" s="35">
        <v>12403</v>
      </c>
      <c r="H23" s="84"/>
      <c r="I23" s="84"/>
      <c r="J23" s="84"/>
      <c r="K23" s="84"/>
      <c r="L23" s="84"/>
      <c r="M23" s="84"/>
      <c r="N23" s="84"/>
    </row>
    <row r="24" spans="1:14" x14ac:dyDescent="0.25">
      <c r="A24" s="223" t="s">
        <v>38</v>
      </c>
      <c r="B24" s="224"/>
      <c r="C24" s="224"/>
      <c r="D24" s="224"/>
      <c r="E24" s="14">
        <v>15</v>
      </c>
      <c r="F24" s="16">
        <f>F22+F23</f>
        <v>438066</v>
      </c>
      <c r="G24" s="36">
        <f>G22+G23</f>
        <v>327282</v>
      </c>
      <c r="H24" s="84"/>
      <c r="I24" s="84"/>
      <c r="J24" s="84"/>
      <c r="K24" s="84"/>
      <c r="L24" s="84"/>
      <c r="M24" s="84"/>
      <c r="N24" s="84"/>
    </row>
    <row r="25" spans="1:14" x14ac:dyDescent="0.25">
      <c r="A25" s="227" t="s">
        <v>39</v>
      </c>
      <c r="B25" s="228"/>
      <c r="C25" s="228"/>
      <c r="D25" s="228"/>
      <c r="E25" s="17"/>
      <c r="F25" s="3"/>
      <c r="G25" s="35"/>
      <c r="H25" s="84"/>
      <c r="I25" s="84"/>
      <c r="J25" s="84"/>
      <c r="K25" s="84"/>
      <c r="L25" s="84"/>
      <c r="M25" s="84"/>
      <c r="N25" s="84"/>
    </row>
    <row r="26" spans="1:14" x14ac:dyDescent="0.25">
      <c r="A26" s="206" t="s">
        <v>40</v>
      </c>
      <c r="B26" s="207"/>
      <c r="C26" s="207"/>
      <c r="D26" s="207"/>
      <c r="E26" s="17">
        <v>16</v>
      </c>
      <c r="F26" s="3">
        <f>1891501-152495</f>
        <v>1739006</v>
      </c>
      <c r="G26" s="35">
        <v>1634087</v>
      </c>
      <c r="H26" s="84"/>
      <c r="I26" s="84"/>
      <c r="J26" s="84"/>
      <c r="K26" s="84"/>
      <c r="L26" s="84"/>
      <c r="M26" s="84"/>
      <c r="N26" s="84"/>
    </row>
    <row r="27" spans="1:14" ht="16.350000000000001" customHeight="1" x14ac:dyDescent="0.25">
      <c r="A27" s="239" t="s">
        <v>223</v>
      </c>
      <c r="B27" s="240"/>
      <c r="C27" s="240"/>
      <c r="D27" s="241"/>
      <c r="E27" s="17">
        <v>17</v>
      </c>
      <c r="F27" s="3"/>
      <c r="G27" s="35"/>
      <c r="H27" s="84"/>
      <c r="I27" s="84"/>
      <c r="J27" s="84"/>
      <c r="K27" s="84"/>
      <c r="L27" s="84"/>
      <c r="M27" s="84"/>
      <c r="N27" s="84"/>
    </row>
    <row r="28" spans="1:14" x14ac:dyDescent="0.25">
      <c r="A28" s="239" t="s">
        <v>41</v>
      </c>
      <c r="B28" s="240"/>
      <c r="C28" s="240"/>
      <c r="D28" s="241"/>
      <c r="E28" s="17">
        <v>18</v>
      </c>
      <c r="F28" s="3">
        <v>2109340</v>
      </c>
      <c r="G28" s="35">
        <v>2494647</v>
      </c>
      <c r="H28" s="84"/>
      <c r="I28" s="84"/>
      <c r="J28" s="84"/>
      <c r="K28" s="84"/>
      <c r="L28" s="84"/>
      <c r="M28" s="84"/>
      <c r="N28" s="84"/>
    </row>
    <row r="29" spans="1:14" x14ac:dyDescent="0.25">
      <c r="A29" s="239" t="s">
        <v>42</v>
      </c>
      <c r="B29" s="240"/>
      <c r="C29" s="240"/>
      <c r="D29" s="241"/>
      <c r="E29" s="14">
        <v>19</v>
      </c>
      <c r="F29" s="18">
        <v>5151</v>
      </c>
      <c r="G29" s="38">
        <v>1220</v>
      </c>
      <c r="H29" s="84"/>
      <c r="I29" s="84"/>
      <c r="J29" s="84"/>
      <c r="K29" s="84"/>
      <c r="L29" s="84"/>
      <c r="M29" s="84"/>
      <c r="N29" s="84"/>
    </row>
    <row r="30" spans="1:14" x14ac:dyDescent="0.25">
      <c r="A30" s="236" t="s">
        <v>43</v>
      </c>
      <c r="B30" s="237"/>
      <c r="C30" s="237"/>
      <c r="D30" s="238"/>
      <c r="E30" s="14"/>
      <c r="F30" s="16">
        <f>F26+F28+F29</f>
        <v>3853497</v>
      </c>
      <c r="G30" s="36">
        <f>G26+G28+G29+G27</f>
        <v>4129954</v>
      </c>
      <c r="H30" s="84"/>
      <c r="I30" s="84"/>
      <c r="J30" s="84"/>
      <c r="K30" s="84"/>
      <c r="L30" s="84"/>
      <c r="M30" s="84"/>
      <c r="N30" s="84"/>
    </row>
    <row r="31" spans="1:14" x14ac:dyDescent="0.25">
      <c r="A31" s="242" t="s">
        <v>273</v>
      </c>
      <c r="B31" s="243"/>
      <c r="C31" s="243"/>
      <c r="D31" s="244"/>
      <c r="E31" s="14">
        <v>20</v>
      </c>
      <c r="F31" s="15">
        <v>5009057</v>
      </c>
      <c r="G31" s="37">
        <v>4678857</v>
      </c>
      <c r="H31" s="84"/>
      <c r="I31" s="84"/>
      <c r="J31" s="84"/>
      <c r="K31" s="84"/>
      <c r="L31" s="84"/>
      <c r="M31" s="84"/>
      <c r="N31" s="84"/>
    </row>
    <row r="32" spans="1:14" x14ac:dyDescent="0.25">
      <c r="A32" s="236" t="s">
        <v>44</v>
      </c>
      <c r="B32" s="237"/>
      <c r="C32" s="237"/>
      <c r="D32" s="238"/>
      <c r="E32" s="19"/>
      <c r="F32" s="15">
        <f>F24+F30+F31</f>
        <v>9300620</v>
      </c>
      <c r="G32" s="37">
        <f>G24+G30+G31</f>
        <v>9136093</v>
      </c>
      <c r="H32" s="84"/>
      <c r="I32" s="84"/>
      <c r="J32" s="84"/>
      <c r="K32" s="84"/>
      <c r="L32" s="84"/>
      <c r="M32" s="84"/>
      <c r="N32" s="84"/>
    </row>
    <row r="33" spans="1:7" ht="16.5" thickBot="1" x14ac:dyDescent="0.3">
      <c r="A33" s="229" t="s">
        <v>45</v>
      </c>
      <c r="B33" s="230"/>
      <c r="C33" s="230"/>
      <c r="D33" s="231"/>
      <c r="E33" s="33"/>
      <c r="F33" s="39">
        <f>F19+F32</f>
        <v>11437898</v>
      </c>
      <c r="G33" s="40">
        <f>G19+G32</f>
        <v>11317819</v>
      </c>
    </row>
    <row r="34" spans="1:7" x14ac:dyDescent="0.25"/>
    <row r="35" spans="1:7" x14ac:dyDescent="0.25">
      <c r="A35" t="s">
        <v>17</v>
      </c>
      <c r="F35" t="s">
        <v>19</v>
      </c>
    </row>
    <row r="36" spans="1:7" x14ac:dyDescent="0.25"/>
    <row r="37" spans="1:7" x14ac:dyDescent="0.25">
      <c r="A37" t="s">
        <v>18</v>
      </c>
      <c r="F37" t="s">
        <v>269</v>
      </c>
    </row>
    <row r="38" spans="1:7" x14ac:dyDescent="0.25"/>
    <row r="39" spans="1:7" x14ac:dyDescent="0.25"/>
    <row r="40" spans="1:7" x14ac:dyDescent="0.25"/>
    <row r="41" spans="1:7" x14ac:dyDescent="0.25"/>
    <row r="42" spans="1:7" x14ac:dyDescent="0.25"/>
    <row r="43" spans="1:7" x14ac:dyDescent="0.25"/>
    <row r="44" spans="1:7" x14ac:dyDescent="0.25"/>
  </sheetData>
  <mergeCells count="31">
    <mergeCell ref="A32:D32"/>
    <mergeCell ref="A27:D27"/>
    <mergeCell ref="A28:D28"/>
    <mergeCell ref="A26:D26"/>
    <mergeCell ref="A29:D29"/>
    <mergeCell ref="A30:D30"/>
    <mergeCell ref="A31:D31"/>
    <mergeCell ref="A25:D25"/>
    <mergeCell ref="A33:D33"/>
    <mergeCell ref="A2:G2"/>
    <mergeCell ref="A3:G3"/>
    <mergeCell ref="A5:D5"/>
    <mergeCell ref="A10:D10"/>
    <mergeCell ref="A6:D6"/>
    <mergeCell ref="A7:D7"/>
    <mergeCell ref="A8:D8"/>
    <mergeCell ref="A9:D9"/>
    <mergeCell ref="A15:D15"/>
    <mergeCell ref="A16:D16"/>
    <mergeCell ref="A11:D11"/>
    <mergeCell ref="A17:D17"/>
    <mergeCell ref="A18:D18"/>
    <mergeCell ref="A12:D12"/>
    <mergeCell ref="A13:D13"/>
    <mergeCell ref="A14:D14"/>
    <mergeCell ref="A23:D23"/>
    <mergeCell ref="A24:D24"/>
    <mergeCell ref="A19:D19"/>
    <mergeCell ref="A20:D20"/>
    <mergeCell ref="A21:D21"/>
    <mergeCell ref="A22:D22"/>
  </mergeCells>
  <phoneticPr fontId="19" type="noConversion"/>
  <printOptions horizontalCentered="1"/>
  <pageMargins left="0.7" right="0.7" top="1.25" bottom="0.75" header="0.3" footer="0.3"/>
  <pageSetup paperSize="9" orientation="portrait" r:id="rId1"/>
  <headerFooter>
    <oddHeader>&amp;CDaugavpils dzīvokļu un komunālās saimniecības uzņēmums SIA
Reģ.Nr.41503002485
Liepajās iela 21, Daugavpils, LV-5417
01.01.2023.-31.03.2023.GADA PĀRSKATS (operatīvais)</oddHeader>
    <oddFooter>&amp;CDati ir operatīvie, nav auditēti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topLeftCell="A16" zoomScale="130" zoomScaleNormal="130" workbookViewId="0">
      <selection activeCell="E39" sqref="E39"/>
    </sheetView>
  </sheetViews>
  <sheetFormatPr defaultColWidth="0" defaultRowHeight="15.75" zeroHeight="1" x14ac:dyDescent="0.25"/>
  <cols>
    <col min="1" max="5" width="11.125" customWidth="1"/>
    <col min="6" max="6" width="12.125" customWidth="1"/>
    <col min="7" max="28" width="11.125" customWidth="1"/>
  </cols>
  <sheetData>
    <row r="1" spans="1:8" x14ac:dyDescent="0.25"/>
    <row r="2" spans="1:8" s="4" customFormat="1" ht="27" customHeight="1" x14ac:dyDescent="0.25">
      <c r="A2" s="210" t="s">
        <v>0</v>
      </c>
      <c r="B2" s="210"/>
      <c r="C2" s="210"/>
      <c r="D2" s="210"/>
      <c r="E2" s="210"/>
      <c r="F2" s="210"/>
      <c r="G2" s="210"/>
    </row>
    <row r="3" spans="1:8" x14ac:dyDescent="0.25">
      <c r="A3" s="211" t="s">
        <v>290</v>
      </c>
      <c r="B3" s="211"/>
      <c r="C3" s="211"/>
      <c r="D3" s="211"/>
      <c r="E3" s="211"/>
      <c r="F3" s="211"/>
      <c r="G3" s="211"/>
    </row>
    <row r="4" spans="1:8" ht="16.5" thickBot="1" x14ac:dyDescent="0.3">
      <c r="A4" s="1"/>
      <c r="B4" s="1"/>
      <c r="C4" s="1"/>
      <c r="D4" s="1"/>
      <c r="E4" s="1"/>
      <c r="F4" s="1"/>
      <c r="G4" s="1"/>
    </row>
    <row r="5" spans="1:8" ht="31.5" x14ac:dyDescent="0.25">
      <c r="A5" s="232" t="s">
        <v>46</v>
      </c>
      <c r="B5" s="233"/>
      <c r="C5" s="233"/>
      <c r="D5" s="233"/>
      <c r="E5" s="26" t="s">
        <v>3</v>
      </c>
      <c r="F5" s="27" t="s">
        <v>287</v>
      </c>
      <c r="G5" s="28" t="s">
        <v>270</v>
      </c>
    </row>
    <row r="6" spans="1:8" x14ac:dyDescent="0.25">
      <c r="A6" s="215" t="s">
        <v>47</v>
      </c>
      <c r="B6" s="216"/>
      <c r="C6" s="216"/>
      <c r="D6" s="216"/>
      <c r="E6" s="17"/>
      <c r="F6" s="17"/>
      <c r="G6" s="30"/>
    </row>
    <row r="7" spans="1:8" x14ac:dyDescent="0.25">
      <c r="A7" s="250" t="s">
        <v>48</v>
      </c>
      <c r="B7" s="249"/>
      <c r="C7" s="249"/>
      <c r="D7" s="249"/>
      <c r="E7" s="17">
        <v>21</v>
      </c>
      <c r="F7" s="17">
        <v>4618918</v>
      </c>
      <c r="G7" s="30">
        <v>4618918</v>
      </c>
    </row>
    <row r="8" spans="1:8" ht="30.95" customHeight="1" x14ac:dyDescent="0.25">
      <c r="A8" s="219" t="s">
        <v>49</v>
      </c>
      <c r="B8" s="220"/>
      <c r="C8" s="220"/>
      <c r="D8" s="220"/>
      <c r="E8" s="21"/>
      <c r="F8" s="21">
        <f>G8+G9</f>
        <v>-538453</v>
      </c>
      <c r="G8" s="31">
        <v>-540568</v>
      </c>
    </row>
    <row r="9" spans="1:8" x14ac:dyDescent="0.25">
      <c r="A9" s="250" t="s">
        <v>50</v>
      </c>
      <c r="B9" s="249"/>
      <c r="C9" s="249"/>
      <c r="D9" s="249"/>
      <c r="E9" s="17">
        <v>22</v>
      </c>
      <c r="F9" s="80">
        <f>PZA!F21</f>
        <v>167682</v>
      </c>
      <c r="G9" s="30">
        <f>PZA!G21</f>
        <v>2115</v>
      </c>
      <c r="H9" s="120"/>
    </row>
    <row r="10" spans="1:8" x14ac:dyDescent="0.25">
      <c r="A10" s="223" t="s">
        <v>51</v>
      </c>
      <c r="B10" s="224"/>
      <c r="C10" s="224"/>
      <c r="D10" s="224"/>
      <c r="E10" s="19"/>
      <c r="F10" s="81">
        <f>F7+F8+F9</f>
        <v>4248147</v>
      </c>
      <c r="G10" s="29">
        <f>G7+G8+G9</f>
        <v>4080465</v>
      </c>
    </row>
    <row r="11" spans="1:8" ht="17.25" customHeight="1" x14ac:dyDescent="0.25">
      <c r="A11" s="256"/>
      <c r="B11" s="257"/>
      <c r="C11" s="257"/>
      <c r="D11" s="258"/>
      <c r="E11" s="19"/>
      <c r="F11" s="20"/>
      <c r="G11" s="29"/>
    </row>
    <row r="12" spans="1:8" x14ac:dyDescent="0.25">
      <c r="A12" s="254" t="s">
        <v>52</v>
      </c>
      <c r="B12" s="255"/>
      <c r="C12" s="255"/>
      <c r="D12" s="255"/>
      <c r="E12" s="17"/>
      <c r="F12" s="17"/>
      <c r="G12" s="30"/>
    </row>
    <row r="13" spans="1:8" x14ac:dyDescent="0.25">
      <c r="A13" s="254" t="s">
        <v>53</v>
      </c>
      <c r="B13" s="255"/>
      <c r="C13" s="255"/>
      <c r="D13" s="255"/>
      <c r="E13" s="17"/>
      <c r="F13" s="17"/>
      <c r="G13" s="30"/>
    </row>
    <row r="14" spans="1:8" x14ac:dyDescent="0.25">
      <c r="A14" s="250" t="s">
        <v>54</v>
      </c>
      <c r="B14" s="249"/>
      <c r="C14" s="249"/>
      <c r="D14" s="249"/>
      <c r="E14" s="17">
        <v>23</v>
      </c>
      <c r="F14" s="69">
        <v>709809</v>
      </c>
      <c r="G14" s="30">
        <v>709810</v>
      </c>
    </row>
    <row r="15" spans="1:8" x14ac:dyDescent="0.25">
      <c r="A15" s="250" t="s">
        <v>55</v>
      </c>
      <c r="B15" s="249"/>
      <c r="C15" s="249"/>
      <c r="D15" s="249"/>
      <c r="E15" s="17">
        <v>24</v>
      </c>
      <c r="F15" s="17">
        <v>4030169</v>
      </c>
      <c r="G15" s="30">
        <v>3890456</v>
      </c>
      <c r="H15" s="121"/>
    </row>
    <row r="16" spans="1:8" x14ac:dyDescent="0.25">
      <c r="A16" s="223" t="s">
        <v>56</v>
      </c>
      <c r="B16" s="224"/>
      <c r="C16" s="224"/>
      <c r="D16" s="224"/>
      <c r="E16" s="19"/>
      <c r="F16" s="20">
        <f>F14+F15</f>
        <v>4739978</v>
      </c>
      <c r="G16" s="29">
        <f>G14+G15</f>
        <v>4600266</v>
      </c>
    </row>
    <row r="17" spans="1:14" x14ac:dyDescent="0.25">
      <c r="A17" s="254" t="s">
        <v>57</v>
      </c>
      <c r="B17" s="255"/>
      <c r="C17" s="255"/>
      <c r="D17" s="255"/>
      <c r="E17" s="17"/>
      <c r="F17" s="17"/>
      <c r="G17" s="30"/>
    </row>
    <row r="18" spans="1:14" x14ac:dyDescent="0.25">
      <c r="A18" s="248" t="s">
        <v>274</v>
      </c>
      <c r="B18" s="249"/>
      <c r="C18" s="249"/>
      <c r="D18" s="249"/>
      <c r="E18" s="17">
        <v>25</v>
      </c>
      <c r="F18" s="69">
        <v>103058</v>
      </c>
      <c r="G18" s="30">
        <v>211874</v>
      </c>
      <c r="H18" s="76"/>
      <c r="I18" s="73"/>
      <c r="J18" s="73"/>
      <c r="K18" s="73"/>
      <c r="L18" s="74"/>
      <c r="M18" s="68"/>
      <c r="N18" s="68"/>
    </row>
    <row r="19" spans="1:14" x14ac:dyDescent="0.25">
      <c r="A19" s="248" t="s">
        <v>275</v>
      </c>
      <c r="B19" s="249"/>
      <c r="C19" s="249"/>
      <c r="D19" s="249"/>
      <c r="E19" s="17"/>
      <c r="F19" s="85">
        <v>163347</v>
      </c>
      <c r="G19" s="86">
        <v>284333</v>
      </c>
      <c r="H19" s="75"/>
      <c r="I19" s="75"/>
      <c r="J19" s="75"/>
      <c r="K19" s="75"/>
      <c r="L19" s="75"/>
    </row>
    <row r="20" spans="1:14" x14ac:dyDescent="0.25">
      <c r="A20" s="250" t="s">
        <v>58</v>
      </c>
      <c r="B20" s="249"/>
      <c r="C20" s="249"/>
      <c r="D20" s="249"/>
      <c r="E20" s="17">
        <v>26</v>
      </c>
      <c r="F20" s="85">
        <v>135727</v>
      </c>
      <c r="G20" s="86">
        <v>173403</v>
      </c>
    </row>
    <row r="21" spans="1:14" x14ac:dyDescent="0.25">
      <c r="A21" s="250" t="s">
        <v>59</v>
      </c>
      <c r="B21" s="249"/>
      <c r="C21" s="249"/>
      <c r="D21" s="249"/>
      <c r="E21" s="17">
        <v>27</v>
      </c>
      <c r="F21" s="85">
        <v>548137</v>
      </c>
      <c r="G21" s="86">
        <v>678572</v>
      </c>
      <c r="H21" s="134"/>
      <c r="I21" s="134"/>
    </row>
    <row r="22" spans="1:14" ht="30.95" customHeight="1" x14ac:dyDescent="0.25">
      <c r="A22" s="253" t="s">
        <v>284</v>
      </c>
      <c r="B22" s="220"/>
      <c r="C22" s="220"/>
      <c r="D22" s="220"/>
      <c r="E22" s="21">
        <v>28</v>
      </c>
      <c r="F22" s="21">
        <v>294218</v>
      </c>
      <c r="G22" s="31">
        <v>264360</v>
      </c>
      <c r="H22" s="75"/>
      <c r="I22" s="75"/>
      <c r="J22" s="75"/>
      <c r="K22" s="75"/>
      <c r="L22" s="75"/>
      <c r="M22" s="75"/>
    </row>
    <row r="23" spans="1:14" ht="15.75" customHeight="1" x14ac:dyDescent="0.25">
      <c r="A23" s="250" t="s">
        <v>60</v>
      </c>
      <c r="B23" s="249"/>
      <c r="C23" s="249"/>
      <c r="D23" s="249"/>
      <c r="E23" s="17">
        <v>29</v>
      </c>
      <c r="F23" s="17">
        <v>306364</v>
      </c>
      <c r="G23" s="30">
        <v>281417</v>
      </c>
    </row>
    <row r="24" spans="1:14" x14ac:dyDescent="0.25">
      <c r="A24" s="250" t="s">
        <v>61</v>
      </c>
      <c r="B24" s="249"/>
      <c r="C24" s="249"/>
      <c r="D24" s="249"/>
      <c r="E24" s="17">
        <v>30</v>
      </c>
      <c r="F24" s="17">
        <f>564095-12</f>
        <v>564083</v>
      </c>
      <c r="G24" s="30">
        <v>408619</v>
      </c>
    </row>
    <row r="25" spans="1:14" x14ac:dyDescent="0.25">
      <c r="A25" s="251" t="s">
        <v>224</v>
      </c>
      <c r="B25" s="252"/>
      <c r="C25" s="252"/>
      <c r="D25" s="252"/>
      <c r="E25" s="17">
        <v>31</v>
      </c>
      <c r="F25" s="17">
        <v>334839</v>
      </c>
      <c r="G25" s="30">
        <v>334510</v>
      </c>
    </row>
    <row r="26" spans="1:14" x14ac:dyDescent="0.25">
      <c r="A26" s="223" t="s">
        <v>62</v>
      </c>
      <c r="B26" s="224"/>
      <c r="C26" s="224"/>
      <c r="D26" s="224"/>
      <c r="E26" s="17"/>
      <c r="F26" s="20">
        <f>F19+F20+F21+F22+F23+F24+F25+F18</f>
        <v>2449773</v>
      </c>
      <c r="G26" s="29">
        <f>G18+G19+G20+G21+G22+G23+G24+G25</f>
        <v>2637088</v>
      </c>
    </row>
    <row r="27" spans="1:14" x14ac:dyDescent="0.25">
      <c r="A27" s="236" t="s">
        <v>63</v>
      </c>
      <c r="B27" s="237"/>
      <c r="C27" s="237"/>
      <c r="D27" s="238"/>
      <c r="E27" s="17"/>
      <c r="F27" s="20">
        <f>F26+F16</f>
        <v>7189751</v>
      </c>
      <c r="G27" s="29">
        <f>G26+G16</f>
        <v>7237354</v>
      </c>
      <c r="H27" s="109">
        <f>F27-F18</f>
        <v>7086693</v>
      </c>
      <c r="I27" s="109">
        <f>G27-G18</f>
        <v>7025480</v>
      </c>
    </row>
    <row r="28" spans="1:14" ht="16.5" thickBot="1" x14ac:dyDescent="0.3">
      <c r="A28" s="245" t="s">
        <v>64</v>
      </c>
      <c r="B28" s="246"/>
      <c r="C28" s="246"/>
      <c r="D28" s="247"/>
      <c r="E28" s="41"/>
      <c r="F28" s="82">
        <f>F27+F10</f>
        <v>11437898</v>
      </c>
      <c r="G28" s="42">
        <f>G27+G10</f>
        <v>11317819</v>
      </c>
      <c r="H28" s="109"/>
      <c r="I28" s="109"/>
    </row>
    <row r="29" spans="1:14" x14ac:dyDescent="0.25">
      <c r="A29" s="5"/>
      <c r="B29" s="5"/>
      <c r="C29" s="5"/>
      <c r="D29" s="5"/>
      <c r="E29" s="5"/>
      <c r="F29" s="115"/>
      <c r="G29" s="5"/>
    </row>
    <row r="30" spans="1:14" x14ac:dyDescent="0.25">
      <c r="A30" s="5" t="s">
        <v>17</v>
      </c>
      <c r="B30" s="5"/>
      <c r="C30" s="5"/>
      <c r="D30" s="5"/>
      <c r="E30" s="5"/>
      <c r="F30" s="5" t="s">
        <v>19</v>
      </c>
      <c r="G30" s="5"/>
    </row>
    <row r="31" spans="1:14" x14ac:dyDescent="0.25"/>
    <row r="32" spans="1:14" x14ac:dyDescent="0.25">
      <c r="A32" s="5" t="s">
        <v>18</v>
      </c>
      <c r="B32" s="5"/>
      <c r="C32" s="5"/>
      <c r="D32" s="5"/>
      <c r="E32" s="5"/>
      <c r="F32" s="68" t="s">
        <v>269</v>
      </c>
      <c r="G32" s="5"/>
    </row>
    <row r="33" spans="1:7" x14ac:dyDescent="0.25"/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/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/>
    <row r="42" spans="1:7" x14ac:dyDescent="0.25"/>
    <row r="43" spans="1:7" x14ac:dyDescent="0.25">
      <c r="A43" s="5"/>
      <c r="B43" s="5"/>
      <c r="C43" s="5"/>
      <c r="D43" s="5"/>
      <c r="E43" s="5"/>
      <c r="F43" s="5"/>
      <c r="G43" s="5"/>
    </row>
    <row r="44" spans="1:7" x14ac:dyDescent="0.25"/>
    <row r="45" spans="1:7" hidden="1" x14ac:dyDescent="0.25">
      <c r="A45" s="5"/>
      <c r="B45" s="5"/>
      <c r="C45" s="5"/>
      <c r="D45" s="5"/>
      <c r="E45" s="5"/>
      <c r="F45" s="5"/>
      <c r="G45" s="5"/>
    </row>
    <row r="46" spans="1:7" hidden="1" x14ac:dyDescent="0.25">
      <c r="A46" s="5"/>
      <c r="B46" s="5"/>
      <c r="C46" s="5"/>
      <c r="D46" s="5"/>
      <c r="E46" s="5"/>
      <c r="F46" s="5"/>
      <c r="G46" s="5"/>
    </row>
    <row r="47" spans="1:7" x14ac:dyDescent="0.25"/>
    <row r="48" spans="1:7" x14ac:dyDescent="0.25"/>
  </sheetData>
  <mergeCells count="26">
    <mergeCell ref="A9:D9"/>
    <mergeCell ref="A10:D10"/>
    <mergeCell ref="A16:D16"/>
    <mergeCell ref="A17:D17"/>
    <mergeCell ref="A12:D12"/>
    <mergeCell ref="A13:D13"/>
    <mergeCell ref="A14:D14"/>
    <mergeCell ref="A15:D15"/>
    <mergeCell ref="A11:D11"/>
    <mergeCell ref="A2:G2"/>
    <mergeCell ref="A3:G3"/>
    <mergeCell ref="A5:D5"/>
    <mergeCell ref="A6:D6"/>
    <mergeCell ref="A8:D8"/>
    <mergeCell ref="A7:D7"/>
    <mergeCell ref="A28:D28"/>
    <mergeCell ref="A18:D18"/>
    <mergeCell ref="A26:D26"/>
    <mergeCell ref="A27:D27"/>
    <mergeCell ref="A19:D19"/>
    <mergeCell ref="A20:D20"/>
    <mergeCell ref="A21:D21"/>
    <mergeCell ref="A23:D23"/>
    <mergeCell ref="A24:D24"/>
    <mergeCell ref="A25:D25"/>
    <mergeCell ref="A22:D22"/>
  </mergeCells>
  <phoneticPr fontId="19" type="noConversion"/>
  <printOptions horizontalCentered="1"/>
  <pageMargins left="0.7" right="0.7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Liepājās iela 21, Daugavpils, LV-5417
 01.01.2023. – 31.03.2023. GADA PĀRSKATS (operatīvais)</oddHeader>
    <oddFooter>&amp;C&amp;"Calibri,Regular"&amp;14&amp;K272727Dati  ir operatīvie, nav auditēti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B674-D4D8-41CF-996B-68385FE481F8}">
  <dimension ref="A1:K36"/>
  <sheetViews>
    <sheetView topLeftCell="A14" zoomScaleNormal="100" workbookViewId="0">
      <selection activeCell="F30" sqref="F30:G32"/>
    </sheetView>
  </sheetViews>
  <sheetFormatPr defaultColWidth="0" defaultRowHeight="15.75" zeroHeight="1" x14ac:dyDescent="0.25"/>
  <cols>
    <col min="1" max="3" width="11.125" customWidth="1"/>
    <col min="4" max="4" width="12.125" customWidth="1"/>
    <col min="5" max="5" width="7.125" customWidth="1"/>
    <col min="6" max="6" width="9.625" customWidth="1"/>
    <col min="7" max="7" width="10.375" customWidth="1"/>
    <col min="8" max="8" width="92.625" hidden="1" customWidth="1"/>
    <col min="16383" max="16383" width="12.625" customWidth="1"/>
    <col min="16384" max="16384" width="0.625" customWidth="1"/>
  </cols>
  <sheetData>
    <row r="1" spans="1:11" s="4" customFormat="1" ht="39.75" customHeight="1" x14ac:dyDescent="0.25">
      <c r="A1" s="210" t="s">
        <v>0</v>
      </c>
      <c r="B1" s="210"/>
      <c r="C1" s="210"/>
      <c r="D1" s="210"/>
      <c r="E1" s="210"/>
      <c r="F1" s="210"/>
      <c r="G1" s="210"/>
    </row>
    <row r="2" spans="1:11" ht="20.25" customHeight="1" thickBot="1" x14ac:dyDescent="0.3">
      <c r="A2" s="211" t="s">
        <v>293</v>
      </c>
      <c r="B2" s="211"/>
      <c r="C2" s="211"/>
      <c r="D2" s="211"/>
      <c r="E2" s="211"/>
      <c r="F2" s="211"/>
      <c r="G2" s="211"/>
    </row>
    <row r="3" spans="1:11" s="71" customFormat="1" ht="32.25" customHeight="1" x14ac:dyDescent="0.25">
      <c r="A3" s="261"/>
      <c r="B3" s="262"/>
      <c r="C3" s="262"/>
      <c r="D3" s="262"/>
      <c r="E3" s="62" t="s">
        <v>3</v>
      </c>
      <c r="F3" s="43" t="s">
        <v>287</v>
      </c>
      <c r="G3" s="44" t="s">
        <v>270</v>
      </c>
    </row>
    <row r="4" spans="1:11" ht="17.25" customHeight="1" x14ac:dyDescent="0.25">
      <c r="A4" s="263" t="s">
        <v>65</v>
      </c>
      <c r="B4" s="264"/>
      <c r="C4" s="264"/>
      <c r="D4" s="264"/>
      <c r="E4" s="21"/>
      <c r="F4" s="21"/>
      <c r="G4" s="135"/>
    </row>
    <row r="5" spans="1:11" ht="28.5" customHeight="1" x14ac:dyDescent="0.25">
      <c r="A5" s="265" t="s">
        <v>66</v>
      </c>
      <c r="B5" s="266"/>
      <c r="C5" s="266"/>
      <c r="D5" s="266"/>
      <c r="E5" s="21"/>
      <c r="F5" s="99">
        <f>PZA!F19</f>
        <v>167682</v>
      </c>
      <c r="G5" s="135">
        <v>2115</v>
      </c>
      <c r="H5" s="208" t="s">
        <v>264</v>
      </c>
      <c r="I5" s="209"/>
      <c r="J5" s="209"/>
      <c r="K5" s="209"/>
    </row>
    <row r="6" spans="1:11" x14ac:dyDescent="0.25">
      <c r="A6" s="267" t="s">
        <v>67</v>
      </c>
      <c r="B6" s="264"/>
      <c r="C6" s="264"/>
      <c r="D6" s="264"/>
      <c r="E6" s="21"/>
      <c r="F6" s="100">
        <f>'Bilanse A'!G15-'Bilanse A'!F15</f>
        <v>35015</v>
      </c>
      <c r="G6" s="135">
        <v>-25520</v>
      </c>
      <c r="H6" t="s">
        <v>266</v>
      </c>
    </row>
    <row r="7" spans="1:11" ht="28.5" customHeight="1" x14ac:dyDescent="0.25">
      <c r="A7" s="265" t="s">
        <v>68</v>
      </c>
      <c r="B7" s="266"/>
      <c r="C7" s="266"/>
      <c r="D7" s="266"/>
      <c r="E7" s="21"/>
      <c r="F7" s="100">
        <f>'Bilanse A'!G9-'Bilanse A'!F9</f>
        <v>984</v>
      </c>
      <c r="G7" s="135">
        <v>2306</v>
      </c>
      <c r="H7" t="s">
        <v>267</v>
      </c>
    </row>
    <row r="8" spans="1:11" x14ac:dyDescent="0.25">
      <c r="A8" s="267" t="s">
        <v>69</v>
      </c>
      <c r="B8" s="264"/>
      <c r="C8" s="264"/>
      <c r="D8" s="264"/>
      <c r="E8" s="21"/>
      <c r="F8" s="100">
        <f>PZA!F15</f>
        <v>30135</v>
      </c>
      <c r="G8" s="135">
        <v>96741</v>
      </c>
      <c r="H8" t="s">
        <v>258</v>
      </c>
    </row>
    <row r="9" spans="1:11" x14ac:dyDescent="0.25">
      <c r="A9" s="267" t="s">
        <v>70</v>
      </c>
      <c r="B9" s="264"/>
      <c r="C9" s="264"/>
      <c r="D9" s="264"/>
      <c r="E9" s="21"/>
      <c r="F9" s="100">
        <f>PZA!F17</f>
        <v>-35056</v>
      </c>
      <c r="G9" s="135">
        <v>-46965</v>
      </c>
      <c r="H9" t="s">
        <v>259</v>
      </c>
    </row>
    <row r="10" spans="1:11" ht="19.5" hidden="1" customHeight="1" x14ac:dyDescent="0.25">
      <c r="A10" s="268" t="s">
        <v>256</v>
      </c>
      <c r="B10" s="269"/>
      <c r="C10" s="269"/>
      <c r="D10" s="270"/>
      <c r="E10" s="21"/>
      <c r="F10" s="100"/>
      <c r="G10" s="135"/>
      <c r="H10" t="s">
        <v>268</v>
      </c>
    </row>
    <row r="11" spans="1:11" ht="30.75" customHeight="1" x14ac:dyDescent="0.25">
      <c r="A11" s="259" t="s">
        <v>71</v>
      </c>
      <c r="B11" s="260"/>
      <c r="C11" s="260"/>
      <c r="D11" s="260"/>
      <c r="E11" s="21"/>
      <c r="F11" s="98">
        <f>F5+F6+F7+F8+F9+F10</f>
        <v>198760</v>
      </c>
      <c r="G11" s="136">
        <v>28677</v>
      </c>
    </row>
    <row r="12" spans="1:11" ht="21" customHeight="1" x14ac:dyDescent="0.25">
      <c r="A12" s="265" t="s">
        <v>72</v>
      </c>
      <c r="B12" s="266"/>
      <c r="C12" s="266"/>
      <c r="D12" s="266"/>
      <c r="E12" s="101"/>
      <c r="F12" s="21">
        <f>'Bilanse A'!I17-'Bilanse A'!H17</f>
        <v>284906</v>
      </c>
      <c r="G12" s="135">
        <v>3483</v>
      </c>
      <c r="H12" t="s">
        <v>261</v>
      </c>
    </row>
    <row r="13" spans="1:11" s="71" customFormat="1" ht="21.75" customHeight="1" x14ac:dyDescent="0.25">
      <c r="A13" s="265" t="s">
        <v>73</v>
      </c>
      <c r="B13" s="266"/>
      <c r="C13" s="266"/>
      <c r="D13" s="266"/>
      <c r="E13" s="101"/>
      <c r="F13" s="11">
        <f>'Bilanse A'!G24-'Bilanse A'!F24</f>
        <v>-110784</v>
      </c>
      <c r="G13" s="137">
        <v>99446</v>
      </c>
      <c r="H13" s="71" t="s">
        <v>260</v>
      </c>
    </row>
    <row r="14" spans="1:11" ht="29.25" customHeight="1" x14ac:dyDescent="0.25">
      <c r="A14" s="265" t="s">
        <v>74</v>
      </c>
      <c r="B14" s="266"/>
      <c r="C14" s="266"/>
      <c r="D14" s="266"/>
      <c r="E14" s="21"/>
      <c r="F14" s="21">
        <f>'Bilanse P'!H27-'Bilanse P'!I27</f>
        <v>61213</v>
      </c>
      <c r="G14" s="135">
        <v>910697</v>
      </c>
    </row>
    <row r="15" spans="1:11" ht="18.75" customHeight="1" x14ac:dyDescent="0.25">
      <c r="A15" s="263" t="s">
        <v>75</v>
      </c>
      <c r="B15" s="274"/>
      <c r="C15" s="274"/>
      <c r="D15" s="274"/>
      <c r="E15" s="21"/>
      <c r="F15" s="98">
        <f>F11+F12+F13+F14</f>
        <v>434095</v>
      </c>
      <c r="G15" s="136">
        <v>1042303</v>
      </c>
    </row>
    <row r="16" spans="1:11" ht="21" customHeight="1" x14ac:dyDescent="0.25">
      <c r="A16" s="267" t="s">
        <v>76</v>
      </c>
      <c r="B16" s="264"/>
      <c r="C16" s="264"/>
      <c r="D16" s="264"/>
      <c r="E16" s="21"/>
      <c r="F16" s="21"/>
      <c r="G16" s="135"/>
    </row>
    <row r="17" spans="1:8" ht="21.75" customHeight="1" x14ac:dyDescent="0.25">
      <c r="A17" s="263" t="s">
        <v>77</v>
      </c>
      <c r="B17" s="274"/>
      <c r="C17" s="274"/>
      <c r="D17" s="274"/>
      <c r="E17" s="21"/>
      <c r="F17" s="98">
        <f>F15</f>
        <v>434095</v>
      </c>
      <c r="G17" s="136">
        <v>1042303</v>
      </c>
    </row>
    <row r="18" spans="1:8" ht="20.25" customHeight="1" x14ac:dyDescent="0.25">
      <c r="A18" s="263" t="s">
        <v>226</v>
      </c>
      <c r="B18" s="264"/>
      <c r="C18" s="264"/>
      <c r="D18" s="264"/>
      <c r="E18" s="21"/>
      <c r="F18" s="21"/>
      <c r="G18" s="135"/>
    </row>
    <row r="19" spans="1:8" ht="21.75" customHeight="1" x14ac:dyDescent="0.25">
      <c r="A19" s="267" t="s">
        <v>78</v>
      </c>
      <c r="B19" s="264"/>
      <c r="C19" s="264"/>
      <c r="D19" s="264"/>
      <c r="E19" s="21"/>
      <c r="F19" s="100">
        <v>4922</v>
      </c>
      <c r="G19" s="135">
        <v>-205</v>
      </c>
      <c r="H19" t="s">
        <v>257</v>
      </c>
    </row>
    <row r="20" spans="1:8" x14ac:dyDescent="0.25">
      <c r="A20" s="275" t="s">
        <v>79</v>
      </c>
      <c r="B20" s="269"/>
      <c r="C20" s="269"/>
      <c r="D20" s="270"/>
      <c r="E20" s="21"/>
      <c r="F20" s="21"/>
      <c r="G20" s="135"/>
    </row>
    <row r="21" spans="1:8" ht="19.5" customHeight="1" x14ac:dyDescent="0.25">
      <c r="A21" s="275" t="s">
        <v>80</v>
      </c>
      <c r="B21" s="269"/>
      <c r="C21" s="269"/>
      <c r="D21" s="270"/>
      <c r="E21" s="21"/>
      <c r="F21" s="21"/>
      <c r="G21" s="135"/>
    </row>
    <row r="22" spans="1:8" s="71" customFormat="1" hidden="1" x14ac:dyDescent="0.25">
      <c r="A22" s="276" t="s">
        <v>81</v>
      </c>
      <c r="B22" s="277"/>
      <c r="C22" s="277"/>
      <c r="D22" s="278"/>
      <c r="E22" s="11"/>
      <c r="F22" s="11"/>
      <c r="G22" s="137"/>
      <c r="H22" s="71" t="s">
        <v>265</v>
      </c>
    </row>
    <row r="23" spans="1:8" ht="21.75" customHeight="1" x14ac:dyDescent="0.25">
      <c r="A23" s="271" t="s">
        <v>82</v>
      </c>
      <c r="B23" s="272"/>
      <c r="C23" s="272"/>
      <c r="D23" s="273"/>
      <c r="E23" s="21"/>
      <c r="F23" s="12">
        <f>F19</f>
        <v>4922</v>
      </c>
      <c r="G23" s="136">
        <v>-205</v>
      </c>
    </row>
    <row r="24" spans="1:8" ht="19.5" customHeight="1" x14ac:dyDescent="0.25">
      <c r="A24" s="275" t="s">
        <v>225</v>
      </c>
      <c r="B24" s="269"/>
      <c r="C24" s="269"/>
      <c r="D24" s="270"/>
      <c r="E24" s="21"/>
      <c r="F24" s="21"/>
      <c r="G24" s="135"/>
    </row>
    <row r="25" spans="1:8" ht="15.75" customHeight="1" x14ac:dyDescent="0.25">
      <c r="A25" s="275" t="s">
        <v>83</v>
      </c>
      <c r="B25" s="269"/>
      <c r="C25" s="269"/>
      <c r="D25" s="270"/>
      <c r="E25" s="21"/>
      <c r="F25" s="21"/>
      <c r="G25" s="135"/>
      <c r="H25" t="s">
        <v>262</v>
      </c>
    </row>
    <row r="26" spans="1:8" ht="15.75" customHeight="1" x14ac:dyDescent="0.25">
      <c r="A26" s="275" t="s">
        <v>84</v>
      </c>
      <c r="B26" s="269"/>
      <c r="C26" s="269"/>
      <c r="D26" s="270"/>
      <c r="E26" s="21"/>
      <c r="F26" s="21">
        <f>'Bilanse P'!F14+'Bilanse P'!F18-'Bilanse P'!G14-'Bilanse P'!G18</f>
        <v>-108817</v>
      </c>
      <c r="G26" s="135">
        <v>-176618</v>
      </c>
      <c r="H26" t="s">
        <v>263</v>
      </c>
    </row>
    <row r="27" spans="1:8" ht="24.75" customHeight="1" x14ac:dyDescent="0.25">
      <c r="A27" s="271" t="s">
        <v>227</v>
      </c>
      <c r="B27" s="269"/>
      <c r="C27" s="269"/>
      <c r="D27" s="270"/>
      <c r="E27" s="21"/>
      <c r="F27" s="12">
        <f>F25+F26</f>
        <v>-108817</v>
      </c>
      <c r="G27" s="136">
        <v>-176618</v>
      </c>
    </row>
    <row r="28" spans="1:8" ht="30" customHeight="1" x14ac:dyDescent="0.25">
      <c r="A28" s="282" t="s">
        <v>85</v>
      </c>
      <c r="B28" s="283"/>
      <c r="C28" s="283"/>
      <c r="D28" s="284"/>
      <c r="E28" s="21"/>
      <c r="F28" s="98">
        <f>F17+F23+F27</f>
        <v>330200</v>
      </c>
      <c r="G28" s="136">
        <v>865480</v>
      </c>
    </row>
    <row r="29" spans="1:8" ht="27.75" customHeight="1" x14ac:dyDescent="0.25">
      <c r="A29" s="282" t="s">
        <v>86</v>
      </c>
      <c r="B29" s="283"/>
      <c r="C29" s="283"/>
      <c r="D29" s="284"/>
      <c r="E29" s="21"/>
      <c r="F29" s="12">
        <f>G30</f>
        <v>4678857</v>
      </c>
      <c r="G29" s="136">
        <v>3862948</v>
      </c>
    </row>
    <row r="30" spans="1:8" ht="30.95" customHeight="1" thickBot="1" x14ac:dyDescent="0.3">
      <c r="A30" s="279" t="s">
        <v>87</v>
      </c>
      <c r="B30" s="280"/>
      <c r="C30" s="280"/>
      <c r="D30" s="281"/>
      <c r="E30" s="45"/>
      <c r="F30" s="139">
        <f>F28+F29</f>
        <v>5009057</v>
      </c>
      <c r="G30" s="138">
        <f>'Bilanse A'!G31</f>
        <v>4678857</v>
      </c>
    </row>
    <row r="31" spans="1:8" hidden="1" x14ac:dyDescent="0.25">
      <c r="A31" s="5"/>
      <c r="B31" s="5"/>
      <c r="C31" s="5"/>
      <c r="D31" s="5"/>
      <c r="E31" s="5"/>
      <c r="F31" s="128"/>
      <c r="G31" s="128"/>
    </row>
    <row r="32" spans="1:8" ht="15" customHeight="1" x14ac:dyDescent="0.25">
      <c r="A32" s="5" t="s">
        <v>17</v>
      </c>
      <c r="B32" s="5"/>
      <c r="C32" s="5"/>
      <c r="D32" s="5"/>
      <c r="E32" s="5"/>
      <c r="F32" s="128" t="s">
        <v>19</v>
      </c>
      <c r="G32" s="128"/>
    </row>
    <row r="33" spans="1:6" ht="19.5" customHeight="1" x14ac:dyDescent="0.25">
      <c r="A33" s="5" t="s">
        <v>18</v>
      </c>
      <c r="B33" s="5"/>
      <c r="C33" s="5"/>
      <c r="D33" s="115"/>
      <c r="E33" s="5"/>
      <c r="F33" s="68" t="s">
        <v>269</v>
      </c>
    </row>
    <row r="34" spans="1:6" ht="15" customHeight="1" x14ac:dyDescent="0.25">
      <c r="A34" s="5"/>
      <c r="B34" s="5"/>
      <c r="C34" s="5"/>
      <c r="D34" s="5"/>
      <c r="E34" s="5"/>
      <c r="F34" s="5"/>
    </row>
    <row r="35" spans="1:6" x14ac:dyDescent="0.25"/>
    <row r="36" spans="1:6" x14ac:dyDescent="0.25"/>
  </sheetData>
  <mergeCells count="31">
    <mergeCell ref="A30:D30"/>
    <mergeCell ref="A24:D24"/>
    <mergeCell ref="A25:D25"/>
    <mergeCell ref="A26:D26"/>
    <mergeCell ref="A27:D27"/>
    <mergeCell ref="A28:D28"/>
    <mergeCell ref="A29:D29"/>
    <mergeCell ref="A23:D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H5:K5"/>
    <mergeCell ref="A11:D11"/>
    <mergeCell ref="A1:G1"/>
    <mergeCell ref="A2:G2"/>
    <mergeCell ref="A3:D3"/>
    <mergeCell ref="A4:D4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pageSetup orientation="portrait" r:id="rId1"/>
  <headerFooter>
    <oddHeader>&amp;LDaugavpils dzīvokļu un komunālās saimniecības uzņēmums SIA
Reģ.Nr.4150300248
Liepājās iela 21, Daugavpils, LV-5417
01.01.2023.-31.03.2023. GADA PĀRSKATS (operatīvais)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2"/>
  <sheetViews>
    <sheetView topLeftCell="A6" zoomScale="130" zoomScaleNormal="130" workbookViewId="0">
      <selection activeCell="A7" sqref="A7:G24"/>
    </sheetView>
  </sheetViews>
  <sheetFormatPr defaultColWidth="0" defaultRowHeight="15.75" zeroHeight="1" x14ac:dyDescent="0.25"/>
  <cols>
    <col min="1" max="1" width="3.625" customWidth="1"/>
    <col min="2" max="4" width="11.125" customWidth="1"/>
    <col min="5" max="5" width="18.5" customWidth="1"/>
    <col min="6" max="8" width="11.125" customWidth="1"/>
  </cols>
  <sheetData>
    <row r="1" spans="1:7" x14ac:dyDescent="0.25"/>
    <row r="2" spans="1:7" s="4" customFormat="1" x14ac:dyDescent="0.25">
      <c r="A2" s="210" t="s">
        <v>0</v>
      </c>
      <c r="B2" s="210"/>
      <c r="C2" s="210"/>
      <c r="D2" s="210"/>
      <c r="E2" s="210"/>
      <c r="F2" s="210"/>
      <c r="G2" s="210"/>
    </row>
    <row r="3" spans="1:7" x14ac:dyDescent="0.25">
      <c r="A3" s="290" t="s">
        <v>294</v>
      </c>
      <c r="B3" s="290"/>
      <c r="C3" s="290"/>
      <c r="D3" s="290"/>
      <c r="E3" s="290"/>
      <c r="F3" s="290"/>
      <c r="G3" s="290"/>
    </row>
    <row r="4" spans="1:7" ht="16.5" thickBot="1" x14ac:dyDescent="0.3">
      <c r="A4" s="1"/>
      <c r="B4" s="1"/>
      <c r="C4" s="1"/>
      <c r="D4" s="1"/>
      <c r="E4" s="1"/>
      <c r="F4" s="1"/>
      <c r="G4" s="1"/>
    </row>
    <row r="5" spans="1:7" ht="60" x14ac:dyDescent="0.25">
      <c r="A5" s="46" t="s">
        <v>88</v>
      </c>
      <c r="B5" s="291" t="s">
        <v>89</v>
      </c>
      <c r="C5" s="292"/>
      <c r="D5" s="292"/>
      <c r="E5" s="293"/>
      <c r="F5" s="47" t="s">
        <v>90</v>
      </c>
      <c r="G5" s="48" t="s">
        <v>91</v>
      </c>
    </row>
    <row r="6" spans="1:7" x14ac:dyDescent="0.25">
      <c r="A6" s="295" t="s">
        <v>92</v>
      </c>
      <c r="B6" s="296"/>
      <c r="C6" s="296"/>
      <c r="D6" s="296"/>
      <c r="E6" s="296"/>
      <c r="F6" s="296"/>
      <c r="G6" s="297"/>
    </row>
    <row r="7" spans="1:7" x14ac:dyDescent="0.25">
      <c r="A7" s="140">
        <v>1</v>
      </c>
      <c r="B7" s="294" t="s">
        <v>93</v>
      </c>
      <c r="C7" s="294"/>
      <c r="D7" s="294"/>
      <c r="E7" s="294"/>
      <c r="F7" s="141">
        <v>4618918</v>
      </c>
      <c r="G7" s="142">
        <v>4618918</v>
      </c>
    </row>
    <row r="8" spans="1:7" x14ac:dyDescent="0.25">
      <c r="A8" s="143">
        <v>2</v>
      </c>
      <c r="B8" s="288" t="s">
        <v>94</v>
      </c>
      <c r="C8" s="288"/>
      <c r="D8" s="288"/>
      <c r="E8" s="288"/>
      <c r="F8" s="144"/>
      <c r="G8" s="145"/>
    </row>
    <row r="9" spans="1:7" ht="30.95" customHeight="1" x14ac:dyDescent="0.25">
      <c r="A9" s="146">
        <v>3</v>
      </c>
      <c r="B9" s="289" t="s">
        <v>95</v>
      </c>
      <c r="C9" s="289"/>
      <c r="D9" s="289"/>
      <c r="E9" s="289"/>
      <c r="F9" s="144"/>
      <c r="G9" s="145"/>
    </row>
    <row r="10" spans="1:7" x14ac:dyDescent="0.25">
      <c r="A10" s="143">
        <v>4</v>
      </c>
      <c r="B10" s="288" t="s">
        <v>96</v>
      </c>
      <c r="C10" s="288"/>
      <c r="D10" s="288"/>
      <c r="E10" s="288"/>
      <c r="F10" s="147">
        <f>F7</f>
        <v>4618918</v>
      </c>
      <c r="G10" s="148">
        <f>G7</f>
        <v>4618918</v>
      </c>
    </row>
    <row r="11" spans="1:7" x14ac:dyDescent="0.25">
      <c r="A11" s="285" t="s">
        <v>97</v>
      </c>
      <c r="B11" s="286"/>
      <c r="C11" s="286"/>
      <c r="D11" s="286"/>
      <c r="E11" s="286"/>
      <c r="F11" s="286"/>
      <c r="G11" s="287"/>
    </row>
    <row r="12" spans="1:7" x14ac:dyDescent="0.25">
      <c r="A12" s="143">
        <v>1</v>
      </c>
      <c r="B12" s="149" t="s">
        <v>93</v>
      </c>
      <c r="C12" s="149"/>
      <c r="D12" s="149"/>
      <c r="E12" s="149"/>
      <c r="F12" s="149">
        <v>0</v>
      </c>
      <c r="G12" s="150">
        <v>0</v>
      </c>
    </row>
    <row r="13" spans="1:7" x14ac:dyDescent="0.25">
      <c r="A13" s="143">
        <v>2</v>
      </c>
      <c r="B13" s="149" t="s">
        <v>94</v>
      </c>
      <c r="C13" s="149"/>
      <c r="D13" s="149"/>
      <c r="E13" s="149"/>
      <c r="F13" s="149"/>
      <c r="G13" s="150"/>
    </row>
    <row r="14" spans="1:7" x14ac:dyDescent="0.25">
      <c r="A14" s="143">
        <v>3</v>
      </c>
      <c r="B14" s="149" t="s">
        <v>98</v>
      </c>
      <c r="C14" s="149"/>
      <c r="D14" s="149"/>
      <c r="E14" s="149"/>
      <c r="F14" s="149"/>
      <c r="G14" s="150"/>
    </row>
    <row r="15" spans="1:7" x14ac:dyDescent="0.25">
      <c r="A15" s="143">
        <v>4</v>
      </c>
      <c r="B15" s="149" t="s">
        <v>96</v>
      </c>
      <c r="C15" s="149"/>
      <c r="D15" s="149"/>
      <c r="E15" s="149"/>
      <c r="F15" s="149">
        <v>0</v>
      </c>
      <c r="G15" s="150">
        <v>0</v>
      </c>
    </row>
    <row r="16" spans="1:7" x14ac:dyDescent="0.25">
      <c r="A16" s="285" t="s">
        <v>99</v>
      </c>
      <c r="B16" s="286"/>
      <c r="C16" s="286"/>
      <c r="D16" s="286"/>
      <c r="E16" s="286"/>
      <c r="F16" s="286"/>
      <c r="G16" s="287"/>
    </row>
    <row r="17" spans="1:7" x14ac:dyDescent="0.25">
      <c r="A17" s="143">
        <v>1</v>
      </c>
      <c r="B17" s="149" t="s">
        <v>93</v>
      </c>
      <c r="C17" s="149"/>
      <c r="D17" s="149"/>
      <c r="E17" s="149"/>
      <c r="F17" s="149">
        <f>'Bilanse P'!F8</f>
        <v>-538453</v>
      </c>
      <c r="G17" s="150">
        <v>-540568</v>
      </c>
    </row>
    <row r="18" spans="1:7" x14ac:dyDescent="0.25">
      <c r="A18" s="143">
        <v>2</v>
      </c>
      <c r="B18" s="149" t="s">
        <v>94</v>
      </c>
      <c r="C18" s="149"/>
      <c r="D18" s="149"/>
      <c r="E18" s="149"/>
      <c r="F18" s="149"/>
      <c r="G18" s="150"/>
    </row>
    <row r="19" spans="1:7" x14ac:dyDescent="0.25">
      <c r="A19" s="143">
        <v>3</v>
      </c>
      <c r="B19" s="149" t="s">
        <v>100</v>
      </c>
      <c r="C19" s="149"/>
      <c r="D19" s="149"/>
      <c r="E19" s="149"/>
      <c r="F19" s="151">
        <f>'Bilanse P'!F9</f>
        <v>167682</v>
      </c>
      <c r="G19" s="150">
        <v>2115</v>
      </c>
    </row>
    <row r="20" spans="1:7" x14ac:dyDescent="0.25">
      <c r="A20" s="143">
        <v>4</v>
      </c>
      <c r="B20" s="149" t="s">
        <v>96</v>
      </c>
      <c r="C20" s="149"/>
      <c r="D20" s="149"/>
      <c r="E20" s="149"/>
      <c r="F20" s="151">
        <f>F17+F19</f>
        <v>-370771</v>
      </c>
      <c r="G20" s="150">
        <f>G17+G19</f>
        <v>-538453</v>
      </c>
    </row>
    <row r="21" spans="1:7" x14ac:dyDescent="0.25">
      <c r="A21" s="285" t="s">
        <v>101</v>
      </c>
      <c r="B21" s="286"/>
      <c r="C21" s="286"/>
      <c r="D21" s="286"/>
      <c r="E21" s="286"/>
      <c r="F21" s="286"/>
      <c r="G21" s="287"/>
    </row>
    <row r="22" spans="1:7" x14ac:dyDescent="0.25">
      <c r="A22" s="152">
        <v>1</v>
      </c>
      <c r="B22" s="153" t="s">
        <v>93</v>
      </c>
      <c r="C22" s="153"/>
      <c r="D22" s="153"/>
      <c r="E22" s="153"/>
      <c r="F22" s="153">
        <f>'Bilanse P'!G10</f>
        <v>4080465</v>
      </c>
      <c r="G22" s="154">
        <v>4078350</v>
      </c>
    </row>
    <row r="23" spans="1:7" x14ac:dyDescent="0.25">
      <c r="A23" s="152">
        <v>2</v>
      </c>
      <c r="B23" s="153" t="s">
        <v>94</v>
      </c>
      <c r="C23" s="153"/>
      <c r="D23" s="153"/>
      <c r="E23" s="153"/>
      <c r="F23" s="153">
        <v>0</v>
      </c>
      <c r="G23" s="154">
        <v>0</v>
      </c>
    </row>
    <row r="24" spans="1:7" ht="16.5" thickBot="1" x14ac:dyDescent="0.3">
      <c r="A24" s="155">
        <v>3</v>
      </c>
      <c r="B24" s="156" t="s">
        <v>96</v>
      </c>
      <c r="C24" s="156"/>
      <c r="D24" s="156"/>
      <c r="E24" s="156"/>
      <c r="F24" s="157">
        <f>F22+F19</f>
        <v>4248147</v>
      </c>
      <c r="G24" s="158">
        <f>G10+G19+G17</f>
        <v>4080465</v>
      </c>
    </row>
    <row r="25" spans="1:7" x14ac:dyDescent="0.25"/>
    <row r="26" spans="1:7" x14ac:dyDescent="0.25">
      <c r="A26" s="5" t="s">
        <v>17</v>
      </c>
      <c r="B26" s="5"/>
      <c r="C26" s="5"/>
      <c r="D26" s="5"/>
      <c r="E26" s="5"/>
      <c r="F26" s="5" t="s">
        <v>19</v>
      </c>
      <c r="G26" s="5"/>
    </row>
    <row r="27" spans="1:7" x14ac:dyDescent="0.25"/>
    <row r="28" spans="1:7" x14ac:dyDescent="0.25">
      <c r="A28" s="5" t="s">
        <v>18</v>
      </c>
      <c r="B28" s="5"/>
      <c r="C28" s="5"/>
      <c r="D28" s="5"/>
      <c r="E28" s="5"/>
      <c r="F28" s="68" t="s">
        <v>269</v>
      </c>
      <c r="G28" s="5"/>
    </row>
    <row r="29" spans="1:7" x14ac:dyDescent="0.25"/>
    <row r="30" spans="1:7" x14ac:dyDescent="0.25"/>
    <row r="31" spans="1:7" x14ac:dyDescent="0.25"/>
    <row r="32" spans="1:7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</sheetData>
  <mergeCells count="11">
    <mergeCell ref="A2:G2"/>
    <mergeCell ref="A3:G3"/>
    <mergeCell ref="B5:E5"/>
    <mergeCell ref="B7:E7"/>
    <mergeCell ref="A6:G6"/>
    <mergeCell ref="A21:G21"/>
    <mergeCell ref="B8:E8"/>
    <mergeCell ref="B9:E9"/>
    <mergeCell ref="B10:E10"/>
    <mergeCell ref="A11:G11"/>
    <mergeCell ref="A16:G16"/>
  </mergeCells>
  <phoneticPr fontId="19" type="noConversion"/>
  <printOptions horizontalCentered="1"/>
  <pageMargins left="0.7" right="0.7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&amp;K0B0B0BLiepājās iela 21, Daugavpils, LV-5417
 &amp;K0C0C0C01.01.2023. – 31.03.2023. GADA PĀRSKATS (operatīvais)</oddHeader>
    <oddFooter>&amp;C&amp;"Calibri,Regular"&amp;14&amp;K272727Dati  ir operatīvie, nav auditēti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0"/>
  <sheetViews>
    <sheetView view="pageLayout" topLeftCell="A16" zoomScaleNormal="130" workbookViewId="0">
      <selection activeCell="F30" sqref="F30:F40"/>
    </sheetView>
  </sheetViews>
  <sheetFormatPr defaultColWidth="0" defaultRowHeight="15.75" zeroHeight="1" x14ac:dyDescent="0.25"/>
  <cols>
    <col min="1" max="4" width="11.125" customWidth="1"/>
    <col min="5" max="5" width="3.875" customWidth="1"/>
    <col min="6" max="7" width="13.5" customWidth="1"/>
    <col min="8" max="8" width="48.75" customWidth="1"/>
  </cols>
  <sheetData>
    <row r="1" spans="1:7" x14ac:dyDescent="0.25"/>
    <row r="2" spans="1:7" x14ac:dyDescent="0.25">
      <c r="A2" s="210" t="s">
        <v>102</v>
      </c>
      <c r="B2" s="210"/>
      <c r="C2" s="210"/>
      <c r="D2" s="210"/>
      <c r="E2" s="210"/>
      <c r="F2" s="210"/>
      <c r="G2" s="210"/>
    </row>
    <row r="3" spans="1:7" ht="16.5" thickBot="1" x14ac:dyDescent="0.3">
      <c r="A3" s="303" t="s">
        <v>103</v>
      </c>
      <c r="B3" s="303"/>
      <c r="C3" s="303"/>
      <c r="D3" s="303"/>
      <c r="E3" s="303"/>
      <c r="F3" s="303"/>
      <c r="G3" s="303"/>
    </row>
    <row r="4" spans="1:7" ht="30.95" customHeight="1" x14ac:dyDescent="0.25">
      <c r="A4" s="304" t="s">
        <v>104</v>
      </c>
      <c r="B4" s="305"/>
      <c r="C4" s="305"/>
      <c r="D4" s="305"/>
      <c r="E4" s="306"/>
      <c r="F4" s="47" t="s">
        <v>287</v>
      </c>
      <c r="G4" s="48" t="s">
        <v>270</v>
      </c>
    </row>
    <row r="5" spans="1:7" ht="15.95" customHeight="1" x14ac:dyDescent="0.25">
      <c r="A5" s="307" t="s">
        <v>105</v>
      </c>
      <c r="B5" s="308"/>
      <c r="C5" s="308"/>
      <c r="D5" s="308"/>
      <c r="E5" s="309"/>
      <c r="F5" s="7"/>
      <c r="G5" s="49"/>
    </row>
    <row r="6" spans="1:7" x14ac:dyDescent="0.25">
      <c r="A6" s="267" t="s">
        <v>107</v>
      </c>
      <c r="B6" s="264"/>
      <c r="C6" s="264"/>
      <c r="D6" s="264"/>
      <c r="E6" s="264"/>
      <c r="F6" s="110">
        <v>3748750</v>
      </c>
      <c r="G6" s="111">
        <f>PZA!G7</f>
        <v>6564242</v>
      </c>
    </row>
    <row r="7" spans="1:7" x14ac:dyDescent="0.25">
      <c r="A7" s="223" t="s">
        <v>106</v>
      </c>
      <c r="B7" s="224"/>
      <c r="C7" s="224"/>
      <c r="D7" s="224"/>
      <c r="E7" s="224"/>
      <c r="F7" s="112">
        <f>F6</f>
        <v>3748750</v>
      </c>
      <c r="G7" s="113">
        <f>G6</f>
        <v>6564242</v>
      </c>
    </row>
    <row r="8" spans="1:7" x14ac:dyDescent="0.25">
      <c r="A8" s="322"/>
      <c r="B8" s="323"/>
      <c r="C8" s="323"/>
      <c r="D8" s="323"/>
      <c r="E8" s="323"/>
      <c r="F8" s="323"/>
      <c r="G8" s="324"/>
    </row>
    <row r="9" spans="1:7" s="2" customFormat="1" ht="30.95" customHeight="1" x14ac:dyDescent="0.25">
      <c r="A9" s="312" t="s">
        <v>282</v>
      </c>
      <c r="B9" s="313"/>
      <c r="C9" s="313"/>
      <c r="D9" s="313"/>
      <c r="E9" s="313"/>
      <c r="F9" s="313"/>
      <c r="G9" s="314"/>
    </row>
    <row r="10" spans="1:7" s="2" customFormat="1" ht="15.95" customHeight="1" x14ac:dyDescent="0.25">
      <c r="A10" s="315"/>
      <c r="B10" s="316"/>
      <c r="C10" s="316"/>
      <c r="D10" s="316"/>
      <c r="E10" s="316"/>
      <c r="F10" s="8" t="str">
        <f>F4</f>
        <v>30.06.2023. EUR</v>
      </c>
      <c r="G10" s="50" t="s">
        <v>270</v>
      </c>
    </row>
    <row r="11" spans="1:7" x14ac:dyDescent="0.25">
      <c r="A11" s="250" t="s">
        <v>108</v>
      </c>
      <c r="B11" s="249"/>
      <c r="C11" s="249"/>
      <c r="D11" s="249"/>
      <c r="E11" s="249"/>
      <c r="F11" s="119">
        <f>49804+29381+5520+36370+4800+115401+13792+12160+562</f>
        <v>267790</v>
      </c>
      <c r="G11" s="35">
        <v>188780</v>
      </c>
    </row>
    <row r="12" spans="1:7" x14ac:dyDescent="0.25">
      <c r="A12" s="250" t="s">
        <v>109</v>
      </c>
      <c r="B12" s="249"/>
      <c r="C12" s="249"/>
      <c r="D12" s="249"/>
      <c r="E12" s="249"/>
      <c r="F12" s="119">
        <f>12622+13578+372</f>
        <v>26572</v>
      </c>
      <c r="G12" s="35">
        <v>109850</v>
      </c>
    </row>
    <row r="13" spans="1:7" x14ac:dyDescent="0.25">
      <c r="A13" s="317"/>
      <c r="B13" s="318"/>
      <c r="C13" s="318"/>
      <c r="D13" s="318"/>
      <c r="E13" s="319"/>
      <c r="F13" s="119"/>
      <c r="G13" s="35"/>
    </row>
    <row r="14" spans="1:7" x14ac:dyDescent="0.25">
      <c r="A14" s="250" t="s">
        <v>110</v>
      </c>
      <c r="B14" s="249"/>
      <c r="C14" s="249"/>
      <c r="D14" s="249"/>
      <c r="E14" s="249"/>
      <c r="F14" s="159"/>
      <c r="G14" s="35"/>
    </row>
    <row r="15" spans="1:7" x14ac:dyDescent="0.25">
      <c r="A15" s="250" t="s">
        <v>111</v>
      </c>
      <c r="B15" s="249"/>
      <c r="C15" s="249"/>
      <c r="D15" s="249"/>
      <c r="E15" s="249"/>
      <c r="F15" s="119">
        <f>1031026+676866+59846+18499</f>
        <v>1786237</v>
      </c>
      <c r="G15" s="35">
        <v>3453179</v>
      </c>
    </row>
    <row r="16" spans="1:7" x14ac:dyDescent="0.25">
      <c r="A16" s="250" t="s">
        <v>112</v>
      </c>
      <c r="B16" s="249"/>
      <c r="C16" s="249"/>
      <c r="D16" s="249"/>
      <c r="E16" s="249"/>
      <c r="F16" s="119">
        <f>242544+158227+14138</f>
        <v>414909</v>
      </c>
      <c r="G16" s="35">
        <v>815043</v>
      </c>
    </row>
    <row r="17" spans="1:8" x14ac:dyDescent="0.25">
      <c r="A17" s="250" t="s">
        <v>113</v>
      </c>
      <c r="B17" s="249"/>
      <c r="C17" s="249"/>
      <c r="D17" s="249"/>
      <c r="E17" s="249"/>
      <c r="F17" s="119">
        <f>17676+9742+23125</f>
        <v>50543</v>
      </c>
      <c r="G17" s="35">
        <v>86857</v>
      </c>
    </row>
    <row r="18" spans="1:8" x14ac:dyDescent="0.25">
      <c r="A18" s="250" t="s">
        <v>114</v>
      </c>
      <c r="B18" s="249"/>
      <c r="C18" s="249"/>
      <c r="D18" s="249"/>
      <c r="E18" s="249"/>
      <c r="F18" s="119">
        <v>985</v>
      </c>
      <c r="G18" s="35">
        <v>2304</v>
      </c>
      <c r="H18" s="2"/>
    </row>
    <row r="19" spans="1:8" x14ac:dyDescent="0.25">
      <c r="A19" s="250" t="s">
        <v>115</v>
      </c>
      <c r="B19" s="249"/>
      <c r="C19" s="249"/>
      <c r="D19" s="249"/>
      <c r="E19" s="249"/>
      <c r="F19" s="119">
        <f>22465+10713</f>
        <v>33178</v>
      </c>
      <c r="G19" s="35">
        <v>56670</v>
      </c>
    </row>
    <row r="20" spans="1:8" x14ac:dyDescent="0.25">
      <c r="A20" s="248" t="s">
        <v>276</v>
      </c>
      <c r="B20" s="249"/>
      <c r="C20" s="249"/>
      <c r="D20" s="249"/>
      <c r="E20" s="249"/>
      <c r="F20" s="119">
        <f>97357+34730</f>
        <v>132087</v>
      </c>
      <c r="G20" s="35">
        <v>90476</v>
      </c>
    </row>
    <row r="21" spans="1:8" x14ac:dyDescent="0.25">
      <c r="A21" s="250" t="s">
        <v>116</v>
      </c>
      <c r="B21" s="249"/>
      <c r="C21" s="249"/>
      <c r="D21" s="249"/>
      <c r="E21" s="249"/>
      <c r="F21" s="119">
        <f>328+2868+13497+30067+12649+2605+1343+5852+333+3034+2+157+335</f>
        <v>73070</v>
      </c>
      <c r="G21" s="35">
        <f>266595-90476</f>
        <v>176119</v>
      </c>
    </row>
    <row r="22" spans="1:8" x14ac:dyDescent="0.25">
      <c r="A22" s="223" t="s">
        <v>106</v>
      </c>
      <c r="B22" s="224"/>
      <c r="C22" s="224"/>
      <c r="D22" s="224"/>
      <c r="E22" s="224"/>
      <c r="F22" s="159">
        <f>F11+F12+F14+F15+F16+F17+F18+F19+F20+F21</f>
        <v>2785371</v>
      </c>
      <c r="G22" s="37">
        <f>G11+G12+G14+G15+G16+G17+G18+G19+G20+G21</f>
        <v>4979278</v>
      </c>
    </row>
    <row r="23" spans="1:8" x14ac:dyDescent="0.25">
      <c r="A23" s="325"/>
      <c r="B23" s="326"/>
      <c r="C23" s="326"/>
      <c r="D23" s="326"/>
      <c r="E23" s="326"/>
      <c r="F23" s="114"/>
      <c r="G23" s="53"/>
    </row>
    <row r="24" spans="1:8" x14ac:dyDescent="0.25">
      <c r="A24" s="328" t="s">
        <v>285</v>
      </c>
      <c r="B24" s="303"/>
      <c r="C24" s="303"/>
      <c r="D24" s="303"/>
      <c r="E24" s="303"/>
      <c r="F24" s="114"/>
      <c r="G24" s="53"/>
    </row>
    <row r="25" spans="1:8" x14ac:dyDescent="0.25">
      <c r="A25" s="327" t="s">
        <v>286</v>
      </c>
      <c r="B25" s="303"/>
      <c r="C25" s="303"/>
      <c r="D25" s="303"/>
      <c r="E25" s="303"/>
      <c r="F25" s="117">
        <v>1181</v>
      </c>
      <c r="G25" s="53"/>
    </row>
    <row r="26" spans="1:8" x14ac:dyDescent="0.25">
      <c r="A26" s="331" t="s">
        <v>106</v>
      </c>
      <c r="B26" s="332"/>
      <c r="C26" s="332"/>
      <c r="D26" s="332"/>
      <c r="E26" s="332"/>
      <c r="F26" s="118">
        <v>1181</v>
      </c>
      <c r="G26" s="53"/>
    </row>
    <row r="27" spans="1:8" x14ac:dyDescent="0.25">
      <c r="A27" s="329"/>
      <c r="B27" s="330"/>
      <c r="C27" s="330"/>
      <c r="D27" s="330"/>
      <c r="E27" s="330"/>
      <c r="F27" s="114"/>
      <c r="G27" s="53"/>
    </row>
    <row r="28" spans="1:8" x14ac:dyDescent="0.25">
      <c r="A28" s="320" t="s">
        <v>120</v>
      </c>
      <c r="B28" s="321"/>
      <c r="C28" s="321"/>
      <c r="D28" s="321"/>
      <c r="E28" s="321"/>
      <c r="F28" s="114"/>
      <c r="G28" s="53"/>
    </row>
    <row r="29" spans="1:8" ht="15.95" customHeight="1" x14ac:dyDescent="0.25">
      <c r="A29" s="317"/>
      <c r="B29" s="318"/>
      <c r="C29" s="318"/>
      <c r="D29" s="318"/>
      <c r="E29" s="319"/>
      <c r="F29" s="9" t="str">
        <f>F10</f>
        <v>30.06.2023. EUR</v>
      </c>
      <c r="G29" s="54" t="s">
        <v>270</v>
      </c>
    </row>
    <row r="30" spans="1:8" x14ac:dyDescent="0.25">
      <c r="A30" s="250" t="s">
        <v>110</v>
      </c>
      <c r="B30" s="249"/>
      <c r="C30" s="249"/>
      <c r="D30" s="249"/>
      <c r="E30" s="249"/>
      <c r="F30" s="119"/>
      <c r="G30" s="35"/>
      <c r="H30" s="2"/>
    </row>
    <row r="31" spans="1:8" x14ac:dyDescent="0.25">
      <c r="A31" s="250" t="s">
        <v>117</v>
      </c>
      <c r="B31" s="249"/>
      <c r="C31" s="249"/>
      <c r="D31" s="249"/>
      <c r="E31" s="249"/>
      <c r="F31" s="119">
        <v>317161</v>
      </c>
      <c r="G31" s="35">
        <v>527068</v>
      </c>
      <c r="H31" s="2"/>
    </row>
    <row r="32" spans="1:8" x14ac:dyDescent="0.25">
      <c r="A32" s="250" t="s">
        <v>112</v>
      </c>
      <c r="B32" s="249"/>
      <c r="C32" s="249"/>
      <c r="D32" s="249"/>
      <c r="E32" s="249"/>
      <c r="F32" s="119">
        <v>75868</v>
      </c>
      <c r="G32" s="35">
        <v>125792</v>
      </c>
      <c r="H32" s="2"/>
    </row>
    <row r="33" spans="1:7" x14ac:dyDescent="0.25">
      <c r="A33" s="250" t="s">
        <v>118</v>
      </c>
      <c r="B33" s="249"/>
      <c r="C33" s="249"/>
      <c r="D33" s="249"/>
      <c r="E33" s="249"/>
      <c r="F33" s="122">
        <f>19689+1656</f>
        <v>21345</v>
      </c>
      <c r="G33" s="35">
        <v>43778</v>
      </c>
    </row>
    <row r="34" spans="1:7" x14ac:dyDescent="0.25">
      <c r="A34" s="298" t="s">
        <v>277</v>
      </c>
      <c r="B34" s="301"/>
      <c r="C34" s="301"/>
      <c r="D34" s="301"/>
      <c r="E34" s="302"/>
      <c r="F34" s="119">
        <v>3239</v>
      </c>
      <c r="G34" s="35">
        <v>1152</v>
      </c>
    </row>
    <row r="35" spans="1:7" x14ac:dyDescent="0.25">
      <c r="A35" s="298" t="s">
        <v>281</v>
      </c>
      <c r="B35" s="299"/>
      <c r="C35" s="299"/>
      <c r="D35" s="299"/>
      <c r="E35" s="300"/>
      <c r="F35" s="119">
        <v>23061</v>
      </c>
      <c r="G35" s="35">
        <v>44014</v>
      </c>
    </row>
    <row r="36" spans="1:7" x14ac:dyDescent="0.25">
      <c r="A36" s="298" t="s">
        <v>278</v>
      </c>
      <c r="B36" s="301"/>
      <c r="C36" s="301"/>
      <c r="D36" s="301"/>
      <c r="E36" s="302"/>
      <c r="F36" s="119">
        <v>28645</v>
      </c>
      <c r="G36" s="35">
        <v>47128</v>
      </c>
    </row>
    <row r="37" spans="1:7" x14ac:dyDescent="0.25">
      <c r="A37" s="298" t="s">
        <v>279</v>
      </c>
      <c r="B37" s="299"/>
      <c r="C37" s="299"/>
      <c r="D37" s="299"/>
      <c r="E37" s="300"/>
      <c r="F37" s="122">
        <v>20814</v>
      </c>
      <c r="G37" s="35">
        <v>40289</v>
      </c>
    </row>
    <row r="38" spans="1:7" x14ac:dyDescent="0.25">
      <c r="A38" s="298" t="s">
        <v>280</v>
      </c>
      <c r="B38" s="299"/>
      <c r="C38" s="299"/>
      <c r="D38" s="299"/>
      <c r="E38" s="300"/>
      <c r="F38" s="119">
        <v>53660</v>
      </c>
      <c r="G38" s="35">
        <v>76016</v>
      </c>
    </row>
    <row r="39" spans="1:7" x14ac:dyDescent="0.25">
      <c r="A39" s="250" t="s">
        <v>119</v>
      </c>
      <c r="B39" s="249"/>
      <c r="C39" s="249"/>
      <c r="D39" s="249"/>
      <c r="E39" s="249"/>
      <c r="F39" s="119">
        <f>969+4191+752+6840+2086+2708+3133+2602+4701+6670+4996+12543+2080+1</f>
        <v>54272</v>
      </c>
      <c r="G39" s="35">
        <f>1089062-905237</f>
        <v>183825</v>
      </c>
    </row>
    <row r="40" spans="1:7" ht="16.5" thickBot="1" x14ac:dyDescent="0.3">
      <c r="A40" s="310" t="s">
        <v>106</v>
      </c>
      <c r="B40" s="311"/>
      <c r="C40" s="311"/>
      <c r="D40" s="311"/>
      <c r="E40" s="311"/>
      <c r="F40" s="160">
        <f>SUM(F31:F39)</f>
        <v>598065</v>
      </c>
      <c r="G40" s="40">
        <f>SUM(G31:G39)</f>
        <v>1089062</v>
      </c>
    </row>
    <row r="41" spans="1:7" x14ac:dyDescent="0.25"/>
    <row r="42" spans="1:7" x14ac:dyDescent="0.25">
      <c r="A42" s="5" t="s">
        <v>17</v>
      </c>
      <c r="B42" s="5"/>
      <c r="C42" s="5"/>
      <c r="D42" s="5"/>
      <c r="E42" s="5"/>
      <c r="F42" s="5" t="s">
        <v>19</v>
      </c>
      <c r="G42" s="5"/>
    </row>
    <row r="43" spans="1:7" ht="19.5" customHeight="1" x14ac:dyDescent="0.25">
      <c r="A43" s="5" t="s">
        <v>18</v>
      </c>
      <c r="B43" s="5"/>
      <c r="C43" s="5"/>
      <c r="D43" s="5"/>
      <c r="E43" s="5"/>
      <c r="F43" s="68" t="s">
        <v>269</v>
      </c>
    </row>
    <row r="44" spans="1:7" x14ac:dyDescent="0.25">
      <c r="A44" s="5"/>
      <c r="B44" s="5"/>
      <c r="C44" s="5"/>
      <c r="D44" s="5"/>
      <c r="E44" s="5"/>
      <c r="F44" s="5"/>
      <c r="G44" s="5"/>
    </row>
    <row r="47" spans="1:7" x14ac:dyDescent="0.25"/>
    <row r="48" spans="1:7" x14ac:dyDescent="0.25"/>
    <row r="49" x14ac:dyDescent="0.25"/>
    <row r="50" x14ac:dyDescent="0.25"/>
  </sheetData>
  <mergeCells count="39">
    <mergeCell ref="A13:E13"/>
    <mergeCell ref="A34:E34"/>
    <mergeCell ref="A23:E23"/>
    <mergeCell ref="A25:E25"/>
    <mergeCell ref="A24:E24"/>
    <mergeCell ref="A27:E27"/>
    <mergeCell ref="A26:E26"/>
    <mergeCell ref="A7:E7"/>
    <mergeCell ref="A15:E15"/>
    <mergeCell ref="A40:E40"/>
    <mergeCell ref="A6:E6"/>
    <mergeCell ref="A9:G9"/>
    <mergeCell ref="A10:E10"/>
    <mergeCell ref="A29:E29"/>
    <mergeCell ref="A18:E18"/>
    <mergeCell ref="A28:E28"/>
    <mergeCell ref="A11:E11"/>
    <mergeCell ref="A12:E12"/>
    <mergeCell ref="A14:E14"/>
    <mergeCell ref="A31:E31"/>
    <mergeCell ref="A32:E32"/>
    <mergeCell ref="A39:E39"/>
    <mergeCell ref="A8:G8"/>
    <mergeCell ref="A35:E35"/>
    <mergeCell ref="A36:E36"/>
    <mergeCell ref="A37:E37"/>
    <mergeCell ref="A38:E38"/>
    <mergeCell ref="A2:G2"/>
    <mergeCell ref="A3:G3"/>
    <mergeCell ref="A4:E4"/>
    <mergeCell ref="A5:E5"/>
    <mergeCell ref="A33:E33"/>
    <mergeCell ref="A30:E30"/>
    <mergeCell ref="A16:E16"/>
    <mergeCell ref="A20:E20"/>
    <mergeCell ref="A21:E21"/>
    <mergeCell ref="A22:E22"/>
    <mergeCell ref="A17:E17"/>
    <mergeCell ref="A19:E19"/>
  </mergeCells>
  <phoneticPr fontId="19" type="noConversion"/>
  <printOptions horizontalCentered="1"/>
  <pageMargins left="0.7" right="0.7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Liepājas iela 21, Daugavpils, LV-5417
 01.01.2023. – 30.06.2023. GADA PĀRSKATS (operatīvais)</oddHeader>
    <oddFooter>&amp;C&amp;"Calibri,Regular"&amp;14&amp;K272727Dati  ir operatīvie, nav auditēti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7"/>
  <sheetViews>
    <sheetView view="pageLayout" topLeftCell="A16" zoomScaleNormal="130" workbookViewId="0">
      <selection activeCell="F21" sqref="F21"/>
    </sheetView>
  </sheetViews>
  <sheetFormatPr defaultColWidth="0" defaultRowHeight="15.75" zeroHeight="1" x14ac:dyDescent="0.25"/>
  <cols>
    <col min="1" max="3" width="11.125" customWidth="1"/>
    <col min="4" max="4" width="7.375" customWidth="1"/>
    <col min="5" max="5" width="3" customWidth="1"/>
    <col min="6" max="6" width="15.125" customWidth="1"/>
    <col min="7" max="7" width="15.375" customWidth="1"/>
    <col min="8" max="8" width="57" customWidth="1"/>
  </cols>
  <sheetData>
    <row r="1" spans="1:8" x14ac:dyDescent="0.25"/>
    <row r="2" spans="1:8" x14ac:dyDescent="0.25">
      <c r="A2" s="210" t="s">
        <v>102</v>
      </c>
      <c r="B2" s="210"/>
      <c r="C2" s="210"/>
      <c r="D2" s="210"/>
      <c r="E2" s="210"/>
      <c r="F2" s="210"/>
      <c r="G2" s="210"/>
    </row>
    <row r="3" spans="1:8" x14ac:dyDescent="0.25">
      <c r="A3" s="321" t="s">
        <v>121</v>
      </c>
      <c r="B3" s="321"/>
      <c r="C3" s="321"/>
      <c r="D3" s="321"/>
      <c r="E3" s="321"/>
      <c r="F3" s="321"/>
      <c r="G3" s="321"/>
    </row>
    <row r="4" spans="1:8" ht="30.95" customHeight="1" x14ac:dyDescent="0.25">
      <c r="A4" s="334"/>
      <c r="B4" s="335"/>
      <c r="C4" s="335"/>
      <c r="D4" s="335"/>
      <c r="E4" s="336"/>
      <c r="F4" s="6" t="s">
        <v>287</v>
      </c>
      <c r="G4" s="6" t="s">
        <v>270</v>
      </c>
    </row>
    <row r="5" spans="1:8" ht="15.95" customHeight="1" x14ac:dyDescent="0.25">
      <c r="A5" s="337" t="s">
        <v>122</v>
      </c>
      <c r="B5" s="308"/>
      <c r="C5" s="308"/>
      <c r="D5" s="308"/>
      <c r="E5" s="309"/>
      <c r="F5" s="161">
        <f>1427+2334+1168+27818+31651+172124+11242+3560</f>
        <v>251324</v>
      </c>
      <c r="G5" s="7">
        <v>383191</v>
      </c>
    </row>
    <row r="6" spans="1:8" x14ac:dyDescent="0.25">
      <c r="A6" s="338" t="s">
        <v>123</v>
      </c>
      <c r="B6" s="338"/>
      <c r="C6" s="338"/>
      <c r="D6" s="338"/>
      <c r="E6" s="338"/>
      <c r="F6" s="162">
        <v>13601</v>
      </c>
      <c r="G6" s="65">
        <v>25864</v>
      </c>
      <c r="H6" s="2"/>
    </row>
    <row r="7" spans="1:8" x14ac:dyDescent="0.25">
      <c r="A7" s="333" t="s">
        <v>124</v>
      </c>
      <c r="B7" s="333"/>
      <c r="C7" s="333"/>
      <c r="D7" s="333"/>
      <c r="E7" s="333"/>
      <c r="F7" s="119"/>
      <c r="G7" s="3"/>
    </row>
    <row r="8" spans="1:8" x14ac:dyDescent="0.25">
      <c r="A8" s="301" t="s">
        <v>125</v>
      </c>
      <c r="B8" s="301"/>
      <c r="C8" s="301"/>
      <c r="D8" s="301"/>
      <c r="E8" s="301"/>
      <c r="F8" s="119">
        <v>400</v>
      </c>
      <c r="G8" s="3">
        <v>6963</v>
      </c>
    </row>
    <row r="9" spans="1:8" x14ac:dyDescent="0.25">
      <c r="A9" s="250" t="s">
        <v>126</v>
      </c>
      <c r="B9" s="249"/>
      <c r="C9" s="249"/>
      <c r="D9" s="249"/>
      <c r="E9" s="249"/>
      <c r="F9" s="119">
        <f>9019+8474+10135+10463+11497+12330-2</f>
        <v>61916</v>
      </c>
      <c r="G9" s="35">
        <v>250661</v>
      </c>
    </row>
    <row r="10" spans="1:8" x14ac:dyDescent="0.25">
      <c r="A10" s="223" t="s">
        <v>106</v>
      </c>
      <c r="B10" s="224"/>
      <c r="C10" s="224"/>
      <c r="D10" s="224"/>
      <c r="E10" s="224"/>
      <c r="F10" s="159">
        <f>F5+F6+F7+F8+F9</f>
        <v>327241</v>
      </c>
      <c r="G10" s="37">
        <f>G5+G6+G7+G8+G9</f>
        <v>666679</v>
      </c>
    </row>
    <row r="11" spans="1:8" x14ac:dyDescent="0.25">
      <c r="A11" s="51"/>
      <c r="B11" s="5"/>
      <c r="C11" s="5"/>
      <c r="D11" s="5"/>
      <c r="E11" s="5"/>
      <c r="F11" s="5"/>
      <c r="G11" s="52"/>
    </row>
    <row r="12" spans="1:8" x14ac:dyDescent="0.25">
      <c r="A12" s="328" t="s">
        <v>127</v>
      </c>
      <c r="B12" s="303"/>
      <c r="C12" s="303"/>
      <c r="D12" s="303"/>
      <c r="E12" s="303"/>
      <c r="F12" s="303"/>
      <c r="G12" s="346"/>
    </row>
    <row r="13" spans="1:8" x14ac:dyDescent="0.25">
      <c r="A13" s="339"/>
      <c r="B13" s="340"/>
      <c r="C13" s="340"/>
      <c r="D13" s="340"/>
      <c r="E13" s="341"/>
      <c r="F13" s="10" t="s">
        <v>287</v>
      </c>
      <c r="G13" s="64" t="str">
        <f>G4</f>
        <v>31.12.2022. EUR</v>
      </c>
    </row>
    <row r="14" spans="1:8" x14ac:dyDescent="0.25">
      <c r="A14" s="250" t="s">
        <v>128</v>
      </c>
      <c r="B14" s="249"/>
      <c r="C14" s="249"/>
      <c r="D14" s="249"/>
      <c r="E14" s="249"/>
      <c r="F14" s="119">
        <f>744+1805+426+48198+91615+5236+1570+1752+188</f>
        <v>151534</v>
      </c>
      <c r="G14" s="35">
        <v>175696</v>
      </c>
    </row>
    <row r="15" spans="1:8" x14ac:dyDescent="0.25">
      <c r="A15" s="298" t="s">
        <v>280</v>
      </c>
      <c r="B15" s="299"/>
      <c r="C15" s="299"/>
      <c r="D15" s="299"/>
      <c r="E15" s="300"/>
      <c r="F15" s="119">
        <f>2685+3305+413</f>
        <v>6403</v>
      </c>
      <c r="G15" s="35">
        <v>10805</v>
      </c>
    </row>
    <row r="16" spans="1:8" x14ac:dyDescent="0.25">
      <c r="A16" s="298" t="s">
        <v>283</v>
      </c>
      <c r="B16" s="299"/>
      <c r="C16" s="299"/>
      <c r="D16" s="299"/>
      <c r="E16" s="300"/>
      <c r="F16" s="119">
        <v>10251</v>
      </c>
      <c r="G16" s="35">
        <v>18340</v>
      </c>
    </row>
    <row r="17" spans="1:8" x14ac:dyDescent="0.25">
      <c r="A17" s="345" t="s">
        <v>129</v>
      </c>
      <c r="B17" s="301"/>
      <c r="C17" s="301"/>
      <c r="D17" s="301"/>
      <c r="E17" s="302"/>
      <c r="F17" s="119"/>
      <c r="G17" s="35"/>
    </row>
    <row r="18" spans="1:8" x14ac:dyDescent="0.25">
      <c r="A18" s="250" t="s">
        <v>117</v>
      </c>
      <c r="B18" s="249"/>
      <c r="C18" s="249"/>
      <c r="D18" s="249"/>
      <c r="E18" s="249"/>
      <c r="F18" s="119">
        <f>38799+62939</f>
        <v>101738</v>
      </c>
      <c r="G18" s="35">
        <v>255940</v>
      </c>
    </row>
    <row r="19" spans="1:8" x14ac:dyDescent="0.25">
      <c r="A19" s="250" t="s">
        <v>112</v>
      </c>
      <c r="B19" s="249"/>
      <c r="C19" s="249"/>
      <c r="D19" s="249"/>
      <c r="E19" s="249"/>
      <c r="F19" s="119">
        <f>10040+14999</f>
        <v>25039</v>
      </c>
      <c r="G19" s="35">
        <v>60484</v>
      </c>
    </row>
    <row r="20" spans="1:8" x14ac:dyDescent="0.25">
      <c r="A20" s="250" t="s">
        <v>119</v>
      </c>
      <c r="B20" s="249"/>
      <c r="C20" s="249"/>
      <c r="D20" s="249"/>
      <c r="E20" s="249"/>
      <c r="F20" s="119">
        <f>178+1120+10+12+1+1504+3737+12330+23+28+15050+1220+159+27+191+477+587+73+123+152+19+41+340+57+20056+13646+42+50+58+152495</f>
        <v>223806</v>
      </c>
      <c r="G20" s="35">
        <f>450857-29145</f>
        <v>421712</v>
      </c>
    </row>
    <row r="21" spans="1:8" x14ac:dyDescent="0.25">
      <c r="A21" s="223" t="s">
        <v>106</v>
      </c>
      <c r="B21" s="224"/>
      <c r="C21" s="224"/>
      <c r="D21" s="224"/>
      <c r="E21" s="224"/>
      <c r="F21" s="15">
        <f>SUM(F14:F20)</f>
        <v>518771</v>
      </c>
      <c r="G21" s="37">
        <f>SUM(G14:G20)</f>
        <v>942977</v>
      </c>
    </row>
    <row r="22" spans="1:8" x14ac:dyDescent="0.25">
      <c r="A22" s="51"/>
      <c r="B22" s="5"/>
      <c r="C22" s="5"/>
      <c r="D22" s="5"/>
      <c r="E22" s="5"/>
      <c r="F22" s="5"/>
      <c r="G22" s="52"/>
    </row>
    <row r="23" spans="1:8" x14ac:dyDescent="0.25">
      <c r="A23" s="347" t="s">
        <v>130</v>
      </c>
      <c r="B23" s="348"/>
      <c r="C23" s="348"/>
      <c r="D23" s="348"/>
      <c r="E23" s="348"/>
      <c r="F23" s="348"/>
      <c r="G23" s="349"/>
    </row>
    <row r="24" spans="1:8" x14ac:dyDescent="0.25">
      <c r="A24" s="339"/>
      <c r="B24" s="340"/>
      <c r="C24" s="340"/>
      <c r="D24" s="340"/>
      <c r="E24" s="341"/>
      <c r="F24" s="10" t="str">
        <f>F13</f>
        <v>30.06.2023. EUR</v>
      </c>
      <c r="G24" s="64" t="str">
        <f>G13</f>
        <v>31.12.2022. EUR</v>
      </c>
    </row>
    <row r="25" spans="1:8" x14ac:dyDescent="0.25">
      <c r="A25" s="206" t="s">
        <v>131</v>
      </c>
      <c r="B25" s="207"/>
      <c r="C25" s="207"/>
      <c r="D25" s="207"/>
      <c r="E25" s="207"/>
      <c r="F25" s="119">
        <v>9457</v>
      </c>
      <c r="G25" s="35">
        <v>63728</v>
      </c>
      <c r="H25" s="2"/>
    </row>
    <row r="26" spans="1:8" x14ac:dyDescent="0.25">
      <c r="A26" s="206" t="s">
        <v>132</v>
      </c>
      <c r="B26" s="207"/>
      <c r="C26" s="207"/>
      <c r="D26" s="207"/>
      <c r="E26" s="207"/>
      <c r="F26" s="119">
        <v>20678</v>
      </c>
      <c r="G26" s="35">
        <v>27344</v>
      </c>
      <c r="H26" s="2"/>
    </row>
    <row r="27" spans="1:8" x14ac:dyDescent="0.25">
      <c r="A27" s="225" t="s">
        <v>106</v>
      </c>
      <c r="B27" s="226"/>
      <c r="C27" s="226"/>
      <c r="D27" s="226"/>
      <c r="E27" s="226"/>
      <c r="F27" s="163">
        <f>F25+F26</f>
        <v>30135</v>
      </c>
      <c r="G27" s="36">
        <f>G25+G26</f>
        <v>91072</v>
      </c>
    </row>
    <row r="28" spans="1:8" x14ac:dyDescent="0.25">
      <c r="A28" s="51"/>
      <c r="B28" s="5"/>
      <c r="C28" s="5"/>
      <c r="D28" s="5"/>
      <c r="E28" s="5"/>
      <c r="F28" s="5"/>
      <c r="G28" s="52"/>
    </row>
    <row r="29" spans="1:8" x14ac:dyDescent="0.25">
      <c r="A29" s="342" t="s">
        <v>133</v>
      </c>
      <c r="B29" s="343"/>
      <c r="C29" s="343"/>
      <c r="D29" s="343"/>
      <c r="E29" s="343"/>
      <c r="F29" s="343"/>
      <c r="G29" s="344"/>
    </row>
    <row r="30" spans="1:8" x14ac:dyDescent="0.25">
      <c r="A30" s="339"/>
      <c r="B30" s="340"/>
      <c r="C30" s="340"/>
      <c r="D30" s="340"/>
      <c r="E30" s="341"/>
      <c r="F30" s="10" t="str">
        <f>F24</f>
        <v>30.06.2023. EUR</v>
      </c>
      <c r="G30" s="64" t="str">
        <f>G24</f>
        <v>31.12.2022. EUR</v>
      </c>
    </row>
    <row r="31" spans="1:8" x14ac:dyDescent="0.25">
      <c r="A31" s="250" t="s">
        <v>134</v>
      </c>
      <c r="B31" s="249"/>
      <c r="C31" s="249"/>
      <c r="D31" s="249"/>
      <c r="E31" s="249"/>
      <c r="F31" s="119">
        <v>23816</v>
      </c>
      <c r="G31" s="35">
        <v>33459</v>
      </c>
      <c r="H31" s="2"/>
    </row>
    <row r="32" spans="1:8" x14ac:dyDescent="0.25">
      <c r="A32" s="250" t="s">
        <v>135</v>
      </c>
      <c r="B32" s="249"/>
      <c r="C32" s="249"/>
      <c r="D32" s="249"/>
      <c r="E32" s="249"/>
      <c r="F32" s="119">
        <v>11240</v>
      </c>
      <c r="G32" s="35">
        <v>10081</v>
      </c>
      <c r="H32" s="2"/>
    </row>
    <row r="33" spans="1:8" x14ac:dyDescent="0.25">
      <c r="A33" s="298" t="s">
        <v>136</v>
      </c>
      <c r="B33" s="299"/>
      <c r="C33" s="299"/>
      <c r="D33" s="299"/>
      <c r="E33" s="300"/>
      <c r="F33" s="162"/>
      <c r="G33" s="87">
        <v>19</v>
      </c>
      <c r="H33" s="2"/>
    </row>
    <row r="34" spans="1:8" ht="16.5" thickBot="1" x14ac:dyDescent="0.3">
      <c r="A34" s="310" t="s">
        <v>106</v>
      </c>
      <c r="B34" s="311"/>
      <c r="C34" s="311"/>
      <c r="D34" s="311"/>
      <c r="E34" s="311"/>
      <c r="F34" s="160">
        <f>SUM(F31:F32)</f>
        <v>35056</v>
      </c>
      <c r="G34" s="40">
        <f>SUM(G31:G33)</f>
        <v>43559</v>
      </c>
    </row>
    <row r="35" spans="1:8" x14ac:dyDescent="0.25"/>
    <row r="36" spans="1:8" x14ac:dyDescent="0.25">
      <c r="A36" s="5" t="s">
        <v>17</v>
      </c>
      <c r="B36" s="5"/>
      <c r="C36" s="5"/>
      <c r="D36" s="5"/>
      <c r="E36" s="5"/>
      <c r="F36" s="5" t="s">
        <v>19</v>
      </c>
      <c r="G36" s="5"/>
    </row>
    <row r="37" spans="1:8" x14ac:dyDescent="0.25"/>
    <row r="38" spans="1:8" x14ac:dyDescent="0.25">
      <c r="A38" s="5" t="s">
        <v>18</v>
      </c>
      <c r="B38" s="5"/>
      <c r="C38" s="5"/>
      <c r="D38" s="5"/>
      <c r="E38" s="5"/>
      <c r="F38" s="68" t="s">
        <v>269</v>
      </c>
      <c r="G38" s="5"/>
    </row>
    <row r="39" spans="1:8" x14ac:dyDescent="0.25"/>
    <row r="40" spans="1:8" x14ac:dyDescent="0.25"/>
    <row r="41" spans="1:8" x14ac:dyDescent="0.25"/>
    <row r="42" spans="1:8" x14ac:dyDescent="0.25"/>
    <row r="43" spans="1:8" x14ac:dyDescent="0.25"/>
    <row r="45" spans="1:8" x14ac:dyDescent="0.25"/>
    <row r="46" spans="1:8" x14ac:dyDescent="0.25"/>
    <row r="47" spans="1:8" x14ac:dyDescent="0.25"/>
  </sheetData>
  <mergeCells count="30">
    <mergeCell ref="A23:G23"/>
    <mergeCell ref="A26:E26"/>
    <mergeCell ref="A30:E30"/>
    <mergeCell ref="A20:E20"/>
    <mergeCell ref="A21:E21"/>
    <mergeCell ref="A17:E17"/>
    <mergeCell ref="A18:E18"/>
    <mergeCell ref="A19:E19"/>
    <mergeCell ref="A10:E10"/>
    <mergeCell ref="A12:G12"/>
    <mergeCell ref="A13:E13"/>
    <mergeCell ref="A14:E14"/>
    <mergeCell ref="A15:E15"/>
    <mergeCell ref="A16:E16"/>
    <mergeCell ref="A33:E33"/>
    <mergeCell ref="A34:E34"/>
    <mergeCell ref="A24:E24"/>
    <mergeCell ref="A25:E25"/>
    <mergeCell ref="A27:E27"/>
    <mergeCell ref="A29:G29"/>
    <mergeCell ref="A31:E31"/>
    <mergeCell ref="A32:E32"/>
    <mergeCell ref="A8:E8"/>
    <mergeCell ref="A9:E9"/>
    <mergeCell ref="A7:E7"/>
    <mergeCell ref="A2:G2"/>
    <mergeCell ref="A3:G3"/>
    <mergeCell ref="A4:E4"/>
    <mergeCell ref="A5:E5"/>
    <mergeCell ref="A6:E6"/>
  </mergeCells>
  <phoneticPr fontId="19" type="noConversion"/>
  <printOptions horizontalCentered="1"/>
  <pageMargins left="0.7" right="0.7" top="1.25" bottom="0.75" header="0.3" footer="0.3"/>
  <pageSetup paperSize="9" orientation="portrait" r:id="rId1"/>
  <headerFooter>
    <oddHeader>&amp;C&amp;"Calibri,Regular"&amp;14&amp;K0A0A0ADaugavpils dzīvokļu un komunālās saimniecības uzņēmums SIA
Reģ. Nr.41503002485
Liepājas iela 21, Daugavpils, LV-5417
 01.01.2023. – 30.06.2023. GADA PĀRSKATS (operatīvais)</oddHeader>
    <oddFooter>&amp;C&amp;"Calibri,Regular"&amp;14&amp;K1D1D1DDati  ir operatīvie, nav auditēti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Titullapa</vt:lpstr>
      <vt:lpstr>Titullapa2</vt:lpstr>
      <vt:lpstr>PZA</vt:lpstr>
      <vt:lpstr>Bilanse A</vt:lpstr>
      <vt:lpstr>Bilanse P</vt:lpstr>
      <vt:lpstr>Naudas P</vt:lpstr>
      <vt:lpstr>Pašu kapitāls</vt:lpstr>
      <vt:lpstr>Pielikums PZA</vt:lpstr>
      <vt:lpstr>Pielikums PZA 2</vt:lpstr>
      <vt:lpstr>Pielikums Bilance 11-13</vt:lpstr>
      <vt:lpstr>Pielikums Bilance 14-18</vt:lpstr>
      <vt:lpstr>Pielikums Bilance 19-22</vt:lpstr>
      <vt:lpstr>Pielikums Bilance 23-26</vt:lpstr>
      <vt:lpstr>Pielikums Bilance 27-28</vt:lpstr>
      <vt:lpstr>Pielikums  Bilance 29-31</vt:lpstr>
      <vt:lpstr>'Bilanse A'!Print_Area</vt:lpstr>
      <vt:lpstr>'Bilanse P'!Print_Area</vt:lpstr>
      <vt:lpstr>'Pašu kapitāls'!Print_Area</vt:lpstr>
      <vt:lpstr>'Pielikums  Bilance 29-31'!Print_Area</vt:lpstr>
      <vt:lpstr>'Pielikums Bilance 11-13'!Print_Area</vt:lpstr>
      <vt:lpstr>'Pielikums Bilance 14-18'!Print_Area</vt:lpstr>
      <vt:lpstr>'Pielikums Bilance 19-22'!Print_Area</vt:lpstr>
      <vt:lpstr>'Pielikums Bilance 23-26'!Print_Area</vt:lpstr>
      <vt:lpstr>'Pielikums Bilance 27-28'!Print_Area</vt:lpstr>
      <vt:lpstr>'Pielikums PZA'!Print_Area</vt:lpstr>
      <vt:lpstr>'Pielikums PZA 2'!Print_Area</vt:lpstr>
      <vt:lpstr>PZA!Print_Area</vt:lpstr>
      <vt:lpstr>Titullapa!Print_Area</vt:lpstr>
      <vt:lpstr>Titullapa2!Print_Area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Dmitrijs Agijevics</dc:creator>
  <cp:lastModifiedBy>Ludmila Šeņavska</cp:lastModifiedBy>
  <cp:lastPrinted>2023-07-31T12:27:42Z</cp:lastPrinted>
  <dcterms:created xsi:type="dcterms:W3CDTF">2023-02-17T16:36:46Z</dcterms:created>
  <dcterms:modified xsi:type="dcterms:W3CDTF">2023-07-31T12:28:50Z</dcterms:modified>
</cp:coreProperties>
</file>