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fullCalcOnLoad="1"/>
</workbook>
</file>

<file path=xl/sharedStrings.xml><?xml version="1.0" encoding="utf-8"?>
<sst xmlns="http://schemas.openxmlformats.org/spreadsheetml/2006/main" count="82" uniqueCount="77">
  <si>
    <t>Datums</t>
  </si>
  <si>
    <t>Kopā</t>
  </si>
  <si>
    <t>Apkures</t>
  </si>
  <si>
    <t>kopā</t>
  </si>
  <si>
    <t>apkure</t>
  </si>
  <si>
    <r>
      <t>t</t>
    </r>
    <r>
      <rPr>
        <vertAlign val="subscript"/>
        <sz val="10"/>
        <rFont val="Arial"/>
        <family val="2"/>
      </rPr>
      <t>ār.gaisa vid.</t>
    </r>
  </si>
  <si>
    <t xml:space="preserve">riņš, MWh      </t>
  </si>
  <si>
    <t>Siltuma patēiņš, MWh</t>
  </si>
  <si>
    <r>
      <t>S,m</t>
    </r>
    <r>
      <rPr>
        <vertAlign val="superscript"/>
        <sz val="10"/>
        <rFont val="Arial"/>
        <family val="2"/>
      </rPr>
      <t>2</t>
    </r>
  </si>
  <si>
    <t>renovāciju,</t>
  </si>
  <si>
    <t>kred.+apk.,</t>
  </si>
  <si>
    <t xml:space="preserve">Automatizēts siltummezgls </t>
  </si>
  <si>
    <t xml:space="preserve">Tarifs par </t>
  </si>
  <si>
    <t>vērtība,</t>
  </si>
  <si>
    <t xml:space="preserve">Siltuma vērttība, </t>
  </si>
  <si>
    <t>energoefektivitātes salīdzinošā tabula pirms un pēc renovācijas (apkures sezona)</t>
  </si>
  <si>
    <t>EUR/MWh</t>
  </si>
  <si>
    <t>Siltuma vērtība, EUR</t>
  </si>
  <si>
    <r>
      <t>EUR/m</t>
    </r>
    <r>
      <rPr>
        <vertAlign val="superscript"/>
        <sz val="10"/>
        <rFont val="Arial"/>
        <family val="2"/>
      </rPr>
      <t>2</t>
    </r>
  </si>
  <si>
    <t>Oktobris 2018</t>
  </si>
  <si>
    <t>Novembris 2018</t>
  </si>
  <si>
    <t>Decembris 2018</t>
  </si>
  <si>
    <t>Janvāris 2019</t>
  </si>
  <si>
    <t>Februāris 2019</t>
  </si>
  <si>
    <t>Marts 2019</t>
  </si>
  <si>
    <t>Aprīlis 2019</t>
  </si>
  <si>
    <t>Apkures sezona 2018./2019.</t>
  </si>
  <si>
    <t>Oktobris 2019</t>
  </si>
  <si>
    <t>Novembris 2019</t>
  </si>
  <si>
    <t>Decembris 2019</t>
  </si>
  <si>
    <t>Janvāris 2020</t>
  </si>
  <si>
    <t>Februāris 2020</t>
  </si>
  <si>
    <t>Marts 2020</t>
  </si>
  <si>
    <t>Aprīlis 2020</t>
  </si>
  <si>
    <t>Apkures sezona 2019./2020.</t>
  </si>
  <si>
    <t xml:space="preserve">      Dzīvojamās mājas Sporta ielā 2</t>
  </si>
  <si>
    <t xml:space="preserve">                         Sporta ielā 2</t>
  </si>
  <si>
    <t xml:space="preserve">                       70 dz.</t>
  </si>
  <si>
    <t>Apkures sezona 2017./2018.</t>
  </si>
  <si>
    <t>Aprīlis 2018</t>
  </si>
  <si>
    <t>Marts 2018</t>
  </si>
  <si>
    <t>Februāris 2018</t>
  </si>
  <si>
    <t>Janvāris 2018</t>
  </si>
  <si>
    <t>Decembris 2017</t>
  </si>
  <si>
    <t>Novembris 2017</t>
  </si>
  <si>
    <t>Oktobris 2017</t>
  </si>
  <si>
    <t>Oktobris 2020</t>
  </si>
  <si>
    <t>Novembris 2020</t>
  </si>
  <si>
    <t>Decembris 2020</t>
  </si>
  <si>
    <t>Janvāris 2021</t>
  </si>
  <si>
    <t>Februāris 2021</t>
  </si>
  <si>
    <t>Marts 2021</t>
  </si>
  <si>
    <t>Aprīlis 2021</t>
  </si>
  <si>
    <t>Apkures sezona 2020./2021.</t>
  </si>
  <si>
    <t>Oktobris 2021</t>
  </si>
  <si>
    <t>Novembris 2021</t>
  </si>
  <si>
    <t>Decembris 2021</t>
  </si>
  <si>
    <t>Janvāris 2022</t>
  </si>
  <si>
    <t>Februāris 2022</t>
  </si>
  <si>
    <t>Marts 2022</t>
  </si>
  <si>
    <t>Aprīlis 2022</t>
  </si>
  <si>
    <t>Apkures sezona 2021./2022.</t>
  </si>
  <si>
    <t>Oktobris 2022</t>
  </si>
  <si>
    <t>Novembris 2022</t>
  </si>
  <si>
    <t>Decembris 2022</t>
  </si>
  <si>
    <t>Janvāris 2023</t>
  </si>
  <si>
    <t>Februāris 2023</t>
  </si>
  <si>
    <t>Marts 2023</t>
  </si>
  <si>
    <t>Aprīlis 2023</t>
  </si>
  <si>
    <t>Apkures sezona 2022./2023.</t>
  </si>
  <si>
    <t>Oktobris 2023</t>
  </si>
  <si>
    <t>Novembris 2023</t>
  </si>
  <si>
    <t>Decembris 2023</t>
  </si>
  <si>
    <t>Janvāris 2024</t>
  </si>
  <si>
    <t>Februāris 2024</t>
  </si>
  <si>
    <t>Marts 2024</t>
  </si>
  <si>
    <t>Aprīlis 2024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</si>
</sst>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&quot;ls&quot;;\-#,##0&quot;ls&quot;"/>
    <numFmt numFmtId="185" formatCode="#,##0&quot;ls&quot;;[Red]\-#,##0&quot;ls&quot;"/>
    <numFmt numFmtId="186" formatCode="#,##0.00&quot;ls&quot;;\-#,##0.00&quot;ls&quot;"/>
    <numFmt numFmtId="187" formatCode="#,##0.00&quot;ls&quot;;[Red]\-#,##0.00&quot;ls&quot;"/>
    <numFmt numFmtId="188" formatCode="_-* #,##0&quot;ls&quot;_-;\-* #,##0&quot;ls&quot;_-;_-* &quot;-&quot;&quot;ls&quot;_-;_-@_-"/>
    <numFmt numFmtId="189" formatCode="_-* #,##0_l_s_-;\-* #,##0_l_s_-;_-* &quot;-&quot;_l_s_-;_-@_-"/>
    <numFmt numFmtId="190" formatCode="_-* #,##0.00&quot;ls&quot;_-;\-* #,##0.00&quot;ls&quot;_-;_-* &quot;-&quot;??&quot;ls&quot;_-;_-@_-"/>
    <numFmt numFmtId="191" formatCode="_-* #,##0.00_l_s_-;\-* #,##0.00_l_s_-;_-* &quot;-&quot;??_l_s_-;_-@_-"/>
    <numFmt numFmtId="192" formatCode="&quot;ls&quot;\ #,##0;\-&quot;ls&quot;\ #,##0"/>
    <numFmt numFmtId="193" formatCode="&quot;ls&quot;\ #,##0;[Red]\-&quot;ls&quot;\ #,##0"/>
    <numFmt numFmtId="194" formatCode="&quot;ls&quot;\ #,##0.00;\-&quot;ls&quot;\ #,##0.00"/>
    <numFmt numFmtId="195" formatCode="&quot;ls&quot;\ #,##0.00;[Red]\-&quot;ls&quot;\ #,##0.00"/>
    <numFmt numFmtId="196" formatCode="_-&quot;ls&quot;\ * #,##0_-;\-&quot;ls&quot;\ * #,##0_-;_-&quot;ls&quot;\ * &quot;-&quot;_-;_-@_-"/>
    <numFmt numFmtId="197" formatCode="_-&quot;ls&quot;\ * #,##0.00_-;\-&quot;ls&quot;\ * #,##0.00_-;_-&quot;ls&quot;\ * &quot;-&quot;??_-;_-@_-"/>
    <numFmt numFmtId="198" formatCode="0.0"/>
    <numFmt numFmtId="199" formatCode="0.000"/>
    <numFmt numFmtId="200" formatCode="0.00000"/>
    <numFmt numFmtId="201" formatCode="0.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33" borderId="2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/>
    </xf>
    <xf numFmtId="199" fontId="0" fillId="33" borderId="26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26" xfId="0" applyNumberFormat="1" applyFill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33" borderId="28" xfId="0" applyNumberForma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199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0" fillId="34" borderId="26" xfId="0" applyNumberFormat="1" applyFill="1" applyBorder="1" applyAlignment="1">
      <alignment/>
    </xf>
    <xf numFmtId="2" fontId="0" fillId="34" borderId="24" xfId="0" applyNumberFormat="1" applyFill="1" applyBorder="1" applyAlignment="1">
      <alignment/>
    </xf>
    <xf numFmtId="2" fontId="0" fillId="34" borderId="26" xfId="0" applyNumberFormat="1" applyFont="1" applyFill="1" applyBorder="1" applyAlignment="1">
      <alignment/>
    </xf>
    <xf numFmtId="2" fontId="0" fillId="34" borderId="24" xfId="0" applyNumberFormat="1" applyFont="1" applyFill="1" applyBorder="1" applyAlignment="1">
      <alignment/>
    </xf>
    <xf numFmtId="2" fontId="0" fillId="35" borderId="29" xfId="0" applyNumberFormat="1" applyFont="1" applyFill="1" applyBorder="1" applyAlignment="1">
      <alignment/>
    </xf>
    <xf numFmtId="199" fontId="0" fillId="35" borderId="29" xfId="0" applyNumberFormat="1" applyFon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199" fontId="0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/>
    </xf>
    <xf numFmtId="2" fontId="0" fillId="36" borderId="28" xfId="0" applyNumberFormat="1" applyFill="1" applyBorder="1" applyAlignment="1">
      <alignment/>
    </xf>
    <xf numFmtId="2" fontId="0" fillId="36" borderId="26" xfId="0" applyNumberFormat="1" applyFill="1" applyBorder="1" applyAlignment="1">
      <alignment/>
    </xf>
    <xf numFmtId="2" fontId="0" fillId="36" borderId="25" xfId="0" applyNumberFormat="1" applyFill="1" applyBorder="1" applyAlignment="1">
      <alignment/>
    </xf>
    <xf numFmtId="2" fontId="0" fillId="36" borderId="24" xfId="0" applyNumberFormat="1" applyFill="1" applyBorder="1" applyAlignment="1">
      <alignment/>
    </xf>
    <xf numFmtId="49" fontId="0" fillId="33" borderId="28" xfId="0" applyNumberForma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49" fontId="0" fillId="34" borderId="28" xfId="0" applyNumberFormat="1" applyFill="1" applyBorder="1" applyAlignment="1">
      <alignment horizontal="left"/>
    </xf>
    <xf numFmtId="2" fontId="0" fillId="37" borderId="28" xfId="0" applyNumberFormat="1" applyFill="1" applyBorder="1" applyAlignment="1">
      <alignment/>
    </xf>
    <xf numFmtId="199" fontId="0" fillId="37" borderId="26" xfId="0" applyNumberFormat="1" applyFont="1" applyFill="1" applyBorder="1" applyAlignment="1">
      <alignment/>
    </xf>
    <xf numFmtId="2" fontId="0" fillId="37" borderId="26" xfId="0" applyNumberFormat="1" applyFont="1" applyFill="1" applyBorder="1" applyAlignment="1">
      <alignment/>
    </xf>
    <xf numFmtId="2" fontId="0" fillId="37" borderId="24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49" fontId="0" fillId="36" borderId="28" xfId="0" applyNumberFormat="1" applyFill="1" applyBorder="1" applyAlignment="1">
      <alignment horizontal="left"/>
    </xf>
    <xf numFmtId="2" fontId="0" fillId="35" borderId="30" xfId="0" applyNumberFormat="1" applyFill="1" applyBorder="1" applyAlignment="1">
      <alignment/>
    </xf>
    <xf numFmtId="49" fontId="0" fillId="37" borderId="28" xfId="0" applyNumberFormat="1" applyFill="1" applyBorder="1" applyAlignment="1">
      <alignment horizontal="left"/>
    </xf>
    <xf numFmtId="49" fontId="0" fillId="35" borderId="31" xfId="0" applyNumberFormat="1" applyFill="1" applyBorder="1" applyAlignment="1">
      <alignment horizontal="left"/>
    </xf>
    <xf numFmtId="2" fontId="0" fillId="35" borderId="32" xfId="0" applyNumberFormat="1" applyFill="1" applyBorder="1" applyAlignment="1">
      <alignment/>
    </xf>
    <xf numFmtId="49" fontId="0" fillId="38" borderId="28" xfId="0" applyNumberFormat="1" applyFill="1" applyBorder="1" applyAlignment="1">
      <alignment horizontal="left"/>
    </xf>
    <xf numFmtId="2" fontId="0" fillId="38" borderId="28" xfId="0" applyNumberFormat="1" applyFill="1" applyBorder="1" applyAlignment="1">
      <alignment/>
    </xf>
    <xf numFmtId="199" fontId="0" fillId="38" borderId="26" xfId="0" applyNumberFormat="1" applyFont="1" applyFill="1" applyBorder="1" applyAlignment="1">
      <alignment/>
    </xf>
    <xf numFmtId="2" fontId="0" fillId="38" borderId="26" xfId="0" applyNumberFormat="1" applyFill="1" applyBorder="1" applyAlignment="1">
      <alignment/>
    </xf>
    <xf numFmtId="2" fontId="0" fillId="38" borderId="25" xfId="0" applyNumberFormat="1" applyFill="1" applyBorder="1" applyAlignment="1">
      <alignment/>
    </xf>
    <xf numFmtId="2" fontId="0" fillId="38" borderId="24" xfId="0" applyNumberFormat="1" applyFill="1" applyBorder="1" applyAlignment="1">
      <alignment/>
    </xf>
    <xf numFmtId="2" fontId="0" fillId="38" borderId="26" xfId="0" applyNumberFormat="1" applyFont="1" applyFill="1" applyBorder="1" applyAlignment="1">
      <alignment/>
    </xf>
    <xf numFmtId="199" fontId="0" fillId="35" borderId="33" xfId="0" applyNumberFormat="1" applyFont="1" applyFill="1" applyBorder="1" applyAlignment="1">
      <alignment/>
    </xf>
    <xf numFmtId="199" fontId="0" fillId="33" borderId="34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/>
    </xf>
    <xf numFmtId="0" fontId="2" fillId="33" borderId="20" xfId="0" applyFont="1" applyFill="1" applyBorder="1" applyAlignment="1">
      <alignment horizontal="left"/>
    </xf>
    <xf numFmtId="2" fontId="2" fillId="33" borderId="20" xfId="0" applyNumberFormat="1" applyFont="1" applyFill="1" applyBorder="1" applyAlignment="1">
      <alignment/>
    </xf>
    <xf numFmtId="199" fontId="2" fillId="33" borderId="14" xfId="0" applyNumberFormat="1" applyFont="1" applyFill="1" applyBorder="1" applyAlignment="1">
      <alignment/>
    </xf>
    <xf numFmtId="199" fontId="2" fillId="33" borderId="12" xfId="0" applyNumberFormat="1" applyFont="1" applyFill="1" applyBorder="1" applyAlignment="1">
      <alignment/>
    </xf>
    <xf numFmtId="2" fontId="0" fillId="35" borderId="24" xfId="0" applyNumberFormat="1" applyFont="1" applyFill="1" applyBorder="1" applyAlignment="1">
      <alignment/>
    </xf>
    <xf numFmtId="199" fontId="0" fillId="38" borderId="34" xfId="0" applyNumberFormat="1" applyFont="1" applyFill="1" applyBorder="1" applyAlignment="1">
      <alignment/>
    </xf>
    <xf numFmtId="199" fontId="0" fillId="37" borderId="34" xfId="0" applyNumberFormat="1" applyFont="1" applyFill="1" applyBorder="1" applyAlignment="1">
      <alignment/>
    </xf>
    <xf numFmtId="2" fontId="0" fillId="36" borderId="27" xfId="0" applyNumberFormat="1" applyFont="1" applyFill="1" applyBorder="1" applyAlignment="1">
      <alignment/>
    </xf>
    <xf numFmtId="199" fontId="0" fillId="36" borderId="35" xfId="0" applyNumberFormat="1" applyFont="1" applyFill="1" applyBorder="1" applyAlignment="1">
      <alignment/>
    </xf>
    <xf numFmtId="199" fontId="0" fillId="36" borderId="27" xfId="0" applyNumberFormat="1" applyFont="1" applyFill="1" applyBorder="1" applyAlignment="1">
      <alignment/>
    </xf>
    <xf numFmtId="49" fontId="0" fillId="35" borderId="28" xfId="0" applyNumberFormat="1" applyFill="1" applyBorder="1" applyAlignment="1">
      <alignment horizontal="left"/>
    </xf>
    <xf numFmtId="2" fontId="0" fillId="35" borderId="27" xfId="0" applyNumberFormat="1" applyFill="1" applyBorder="1" applyAlignment="1">
      <alignment horizontal="right"/>
    </xf>
    <xf numFmtId="199" fontId="0" fillId="35" borderId="35" xfId="0" applyNumberFormat="1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28" xfId="0" applyNumberFormat="1" applyFill="1" applyBorder="1" applyAlignment="1">
      <alignment horizontal="left"/>
    </xf>
    <xf numFmtId="2" fontId="0" fillId="0" borderId="26" xfId="0" applyNumberFormat="1" applyFont="1" applyFill="1" applyBorder="1" applyAlignment="1">
      <alignment/>
    </xf>
    <xf numFmtId="199" fontId="0" fillId="0" borderId="34" xfId="0" applyNumberFormat="1" applyFont="1" applyFill="1" applyBorder="1" applyAlignment="1">
      <alignment/>
    </xf>
    <xf numFmtId="199" fontId="0" fillId="0" borderId="26" xfId="0" applyNumberFormat="1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199" fontId="0" fillId="0" borderId="35" xfId="0" applyNumberFormat="1" applyFont="1" applyFill="1" applyBorder="1" applyAlignment="1">
      <alignment/>
    </xf>
    <xf numFmtId="199" fontId="0" fillId="0" borderId="27" xfId="0" applyNumberFormat="1" applyFont="1" applyFill="1" applyBorder="1" applyAlignment="1">
      <alignment/>
    </xf>
    <xf numFmtId="49" fontId="0" fillId="39" borderId="32" xfId="0" applyNumberFormat="1" applyFill="1" applyBorder="1" applyAlignment="1">
      <alignment horizontal="left"/>
    </xf>
    <xf numFmtId="2" fontId="0" fillId="39" borderId="24" xfId="0" applyNumberFormat="1" applyFont="1" applyFill="1" applyBorder="1" applyAlignment="1">
      <alignment/>
    </xf>
    <xf numFmtId="199" fontId="0" fillId="39" borderId="25" xfId="0" applyNumberFormat="1" applyFont="1" applyFill="1" applyBorder="1" applyAlignment="1">
      <alignment/>
    </xf>
    <xf numFmtId="199" fontId="0" fillId="39" borderId="24" xfId="0" applyNumberFormat="1" applyFont="1" applyFill="1" applyBorder="1" applyAlignment="1">
      <alignment/>
    </xf>
    <xf numFmtId="2" fontId="0" fillId="39" borderId="25" xfId="0" applyNumberFormat="1" applyFont="1" applyFill="1" applyBorder="1" applyAlignment="1">
      <alignment/>
    </xf>
    <xf numFmtId="2" fontId="0" fillId="39" borderId="24" xfId="0" applyNumberFormat="1" applyFill="1" applyBorder="1" applyAlignment="1">
      <alignment/>
    </xf>
    <xf numFmtId="2" fontId="0" fillId="39" borderId="28" xfId="0" applyNumberFormat="1" applyFill="1" applyBorder="1" applyAlignment="1">
      <alignment/>
    </xf>
    <xf numFmtId="2" fontId="0" fillId="39" borderId="26" xfId="0" applyNumberFormat="1" applyFill="1" applyBorder="1" applyAlignment="1">
      <alignment/>
    </xf>
    <xf numFmtId="199" fontId="0" fillId="34" borderId="25" xfId="0" applyNumberFormat="1" applyFont="1" applyFill="1" applyBorder="1" applyAlignment="1">
      <alignment/>
    </xf>
    <xf numFmtId="199" fontId="0" fillId="34" borderId="24" xfId="0" applyNumberFormat="1" applyFont="1" applyFill="1" applyBorder="1" applyAlignment="1">
      <alignment/>
    </xf>
    <xf numFmtId="2" fontId="0" fillId="34" borderId="25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0" fillId="35" borderId="32" xfId="0" applyNumberFormat="1" applyFont="1" applyFill="1" applyBorder="1" applyAlignment="1">
      <alignment/>
    </xf>
    <xf numFmtId="2" fontId="0" fillId="35" borderId="24" xfId="0" applyNumberFormat="1" applyFont="1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4" borderId="28" xfId="0" applyNumberForma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9" fontId="0" fillId="34" borderId="25" xfId="0" applyNumberFormat="1" applyFont="1" applyFill="1" applyBorder="1" applyAlignment="1">
      <alignment/>
    </xf>
    <xf numFmtId="199" fontId="0" fillId="34" borderId="24" xfId="0" applyNumberFormat="1" applyFont="1" applyFill="1" applyBorder="1" applyAlignment="1">
      <alignment/>
    </xf>
    <xf numFmtId="2" fontId="0" fillId="34" borderId="24" xfId="0" applyNumberFormat="1" applyFont="1" applyFill="1" applyBorder="1" applyAlignment="1">
      <alignment/>
    </xf>
    <xf numFmtId="2" fontId="0" fillId="34" borderId="25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26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199" fontId="0" fillId="0" borderId="34" xfId="0" applyNumberFormat="1" applyFont="1" applyFill="1" applyBorder="1" applyAlignment="1">
      <alignment/>
    </xf>
    <xf numFmtId="199" fontId="0" fillId="0" borderId="26" xfId="0" applyNumberFormat="1" applyFont="1" applyFill="1" applyBorder="1" applyAlignment="1">
      <alignment/>
    </xf>
    <xf numFmtId="199" fontId="0" fillId="0" borderId="35" xfId="0" applyNumberFormat="1" applyFont="1" applyFill="1" applyBorder="1" applyAlignment="1">
      <alignment/>
    </xf>
    <xf numFmtId="199" fontId="0" fillId="0" borderId="27" xfId="0" applyNumberFormat="1" applyFont="1" applyFill="1" applyBorder="1" applyAlignment="1">
      <alignment/>
    </xf>
    <xf numFmtId="2" fontId="0" fillId="0" borderId="27" xfId="0" applyNumberFormat="1" applyFill="1" applyBorder="1" applyAlignment="1">
      <alignment horizontal="right"/>
    </xf>
    <xf numFmtId="2" fontId="0" fillId="0" borderId="27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99" fontId="0" fillId="39" borderId="25" xfId="0" applyNumberFormat="1" applyFont="1" applyFill="1" applyBorder="1" applyAlignment="1">
      <alignment/>
    </xf>
    <xf numFmtId="199" fontId="0" fillId="39" borderId="24" xfId="0" applyNumberFormat="1" applyFont="1" applyFill="1" applyBorder="1" applyAlignment="1">
      <alignment/>
    </xf>
    <xf numFmtId="2" fontId="0" fillId="39" borderId="24" xfId="0" applyNumberFormat="1" applyFont="1" applyFill="1" applyBorder="1" applyAlignment="1">
      <alignment/>
    </xf>
    <xf numFmtId="2" fontId="0" fillId="39" borderId="25" xfId="0" applyNumberFormat="1" applyFont="1" applyFill="1" applyBorder="1" applyAlignment="1">
      <alignment/>
    </xf>
    <xf numFmtId="2" fontId="0" fillId="39" borderId="28" xfId="0" applyNumberFormat="1" applyFont="1" applyFill="1" applyBorder="1" applyAlignment="1">
      <alignment/>
    </xf>
    <xf numFmtId="2" fontId="0" fillId="39" borderId="26" xfId="0" applyNumberFormat="1" applyFont="1" applyFill="1" applyBorder="1" applyAlignment="1">
      <alignment/>
    </xf>
    <xf numFmtId="199" fontId="0" fillId="38" borderId="25" xfId="0" applyNumberFormat="1" applyFont="1" applyFill="1" applyBorder="1" applyAlignment="1">
      <alignment/>
    </xf>
    <xf numFmtId="199" fontId="0" fillId="38" borderId="24" xfId="0" applyNumberFormat="1" applyFont="1" applyFill="1" applyBorder="1" applyAlignment="1">
      <alignment/>
    </xf>
    <xf numFmtId="2" fontId="0" fillId="38" borderId="24" xfId="0" applyNumberFormat="1" applyFont="1" applyFill="1" applyBorder="1" applyAlignment="1">
      <alignment/>
    </xf>
    <xf numFmtId="2" fontId="0" fillId="38" borderId="25" xfId="0" applyNumberFormat="1" applyFont="1" applyFill="1" applyBorder="1" applyAlignment="1">
      <alignment/>
    </xf>
    <xf numFmtId="2" fontId="0" fillId="38" borderId="28" xfId="0" applyNumberFormat="1" applyFont="1" applyFill="1" applyBorder="1" applyAlignment="1">
      <alignment/>
    </xf>
    <xf numFmtId="2" fontId="0" fillId="38" borderId="26" xfId="0" applyNumberFormat="1" applyFont="1" applyFill="1" applyBorder="1" applyAlignment="1">
      <alignment/>
    </xf>
    <xf numFmtId="199" fontId="0" fillId="37" borderId="34" xfId="0" applyNumberFormat="1" applyFont="1" applyFill="1" applyBorder="1" applyAlignment="1">
      <alignment/>
    </xf>
    <xf numFmtId="199" fontId="0" fillId="37" borderId="26" xfId="0" applyNumberFormat="1" applyFont="1" applyFill="1" applyBorder="1" applyAlignment="1">
      <alignment/>
    </xf>
    <xf numFmtId="2" fontId="0" fillId="37" borderId="24" xfId="0" applyNumberFormat="1" applyFont="1" applyFill="1" applyBorder="1" applyAlignment="1">
      <alignment/>
    </xf>
    <xf numFmtId="2" fontId="0" fillId="37" borderId="25" xfId="0" applyNumberFormat="1" applyFont="1" applyFill="1" applyBorder="1" applyAlignment="1">
      <alignment/>
    </xf>
    <xf numFmtId="2" fontId="0" fillId="37" borderId="28" xfId="0" applyNumberFormat="1" applyFont="1" applyFill="1" applyBorder="1" applyAlignment="1">
      <alignment/>
    </xf>
    <xf numFmtId="2" fontId="0" fillId="37" borderId="26" xfId="0" applyNumberFormat="1" applyFont="1" applyFill="1" applyBorder="1" applyAlignment="1">
      <alignment/>
    </xf>
    <xf numFmtId="49" fontId="0" fillId="40" borderId="28" xfId="0" applyNumberFormat="1" applyFill="1" applyBorder="1" applyAlignment="1">
      <alignment horizontal="left"/>
    </xf>
    <xf numFmtId="2" fontId="0" fillId="40" borderId="26" xfId="0" applyNumberFormat="1" applyFont="1" applyFill="1" applyBorder="1" applyAlignment="1">
      <alignment/>
    </xf>
    <xf numFmtId="199" fontId="0" fillId="40" borderId="34" xfId="0" applyNumberFormat="1" applyFont="1" applyFill="1" applyBorder="1" applyAlignment="1">
      <alignment/>
    </xf>
    <xf numFmtId="199" fontId="0" fillId="40" borderId="26" xfId="0" applyNumberFormat="1" applyFont="1" applyFill="1" applyBorder="1" applyAlignment="1">
      <alignment/>
    </xf>
    <xf numFmtId="2" fontId="0" fillId="40" borderId="24" xfId="0" applyNumberFormat="1" applyFont="1" applyFill="1" applyBorder="1" applyAlignment="1">
      <alignment/>
    </xf>
    <xf numFmtId="2" fontId="0" fillId="40" borderId="25" xfId="0" applyNumberFormat="1" applyFont="1" applyFill="1" applyBorder="1" applyAlignment="1">
      <alignment/>
    </xf>
    <xf numFmtId="2" fontId="0" fillId="40" borderId="28" xfId="0" applyNumberFormat="1" applyFont="1" applyFill="1" applyBorder="1" applyAlignment="1">
      <alignment/>
    </xf>
    <xf numFmtId="2" fontId="0" fillId="40" borderId="26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49" fontId="0" fillId="39" borderId="32" xfId="0" applyNumberFormat="1" applyFont="1" applyFill="1" applyBorder="1" applyAlignment="1">
      <alignment horizontal="left"/>
    </xf>
    <xf numFmtId="2" fontId="0" fillId="39" borderId="28" xfId="0" applyNumberFormat="1" applyFont="1" applyFill="1" applyBorder="1" applyAlignment="1">
      <alignment/>
    </xf>
    <xf numFmtId="2" fontId="0" fillId="39" borderId="26" xfId="0" applyNumberFormat="1" applyFont="1" applyFill="1" applyBorder="1" applyAlignment="1">
      <alignment/>
    </xf>
    <xf numFmtId="199" fontId="0" fillId="0" borderId="25" xfId="0" applyNumberFormat="1" applyFont="1" applyFill="1" applyBorder="1" applyAlignment="1">
      <alignment/>
    </xf>
    <xf numFmtId="199" fontId="0" fillId="0" borderId="24" xfId="0" applyNumberFormat="1" applyFont="1" applyFill="1" applyBorder="1" applyAlignment="1">
      <alignment/>
    </xf>
    <xf numFmtId="199" fontId="0" fillId="37" borderId="25" xfId="0" applyNumberFormat="1" applyFont="1" applyFill="1" applyBorder="1" applyAlignment="1">
      <alignment/>
    </xf>
    <xf numFmtId="199" fontId="0" fillId="37" borderId="24" xfId="0" applyNumberFormat="1" applyFont="1" applyFill="1" applyBorder="1" applyAlignment="1">
      <alignment/>
    </xf>
    <xf numFmtId="2" fontId="0" fillId="38" borderId="27" xfId="0" applyNumberFormat="1" applyFont="1" applyFill="1" applyBorder="1" applyAlignment="1">
      <alignment/>
    </xf>
    <xf numFmtId="199" fontId="0" fillId="38" borderId="35" xfId="0" applyNumberFormat="1" applyFont="1" applyFill="1" applyBorder="1" applyAlignment="1">
      <alignment/>
    </xf>
    <xf numFmtId="199" fontId="0" fillId="38" borderId="27" xfId="0" applyNumberFormat="1" applyFont="1" applyFill="1" applyBorder="1" applyAlignment="1">
      <alignment/>
    </xf>
    <xf numFmtId="199" fontId="0" fillId="38" borderId="34" xfId="0" applyNumberFormat="1" applyFont="1" applyFill="1" applyBorder="1" applyAlignment="1">
      <alignment/>
    </xf>
    <xf numFmtId="199" fontId="0" fillId="38" borderId="26" xfId="0" applyNumberFormat="1" applyFont="1" applyFill="1" applyBorder="1" applyAlignment="1">
      <alignment/>
    </xf>
    <xf numFmtId="49" fontId="0" fillId="0" borderId="32" xfId="0" applyNumberFormat="1" applyFill="1" applyBorder="1" applyAlignment="1">
      <alignment horizontal="left"/>
    </xf>
    <xf numFmtId="49" fontId="0" fillId="41" borderId="28" xfId="0" applyNumberFormat="1" applyFill="1" applyBorder="1" applyAlignment="1">
      <alignment horizontal="left"/>
    </xf>
    <xf numFmtId="2" fontId="0" fillId="41" borderId="26" xfId="0" applyNumberFormat="1" applyFont="1" applyFill="1" applyBorder="1" applyAlignment="1">
      <alignment/>
    </xf>
    <xf numFmtId="199" fontId="0" fillId="41" borderId="34" xfId="0" applyNumberFormat="1" applyFont="1" applyFill="1" applyBorder="1" applyAlignment="1">
      <alignment/>
    </xf>
    <xf numFmtId="199" fontId="0" fillId="41" borderId="26" xfId="0" applyNumberFormat="1" applyFont="1" applyFill="1" applyBorder="1" applyAlignment="1">
      <alignment/>
    </xf>
    <xf numFmtId="2" fontId="0" fillId="41" borderId="24" xfId="0" applyNumberFormat="1" applyFont="1" applyFill="1" applyBorder="1" applyAlignment="1">
      <alignment/>
    </xf>
    <xf numFmtId="2" fontId="0" fillId="41" borderId="24" xfId="0" applyNumberFormat="1" applyFill="1" applyBorder="1" applyAlignment="1">
      <alignment/>
    </xf>
    <xf numFmtId="2" fontId="0" fillId="41" borderId="25" xfId="0" applyNumberFormat="1" applyFill="1" applyBorder="1" applyAlignment="1">
      <alignment/>
    </xf>
    <xf numFmtId="2" fontId="0" fillId="41" borderId="28" xfId="0" applyNumberFormat="1" applyFill="1" applyBorder="1" applyAlignment="1">
      <alignment/>
    </xf>
    <xf numFmtId="2" fontId="0" fillId="41" borderId="26" xfId="0" applyNumberFormat="1" applyFill="1" applyBorder="1" applyAlignment="1">
      <alignment/>
    </xf>
    <xf numFmtId="199" fontId="0" fillId="41" borderId="25" xfId="0" applyNumberFormat="1" applyFont="1" applyFill="1" applyBorder="1" applyAlignment="1">
      <alignment/>
    </xf>
    <xf numFmtId="199" fontId="0" fillId="41" borderId="24" xfId="0" applyNumberFormat="1" applyFont="1" applyFill="1" applyBorder="1" applyAlignment="1">
      <alignment/>
    </xf>
    <xf numFmtId="2" fontId="0" fillId="41" borderId="25" xfId="0" applyNumberFormat="1" applyFont="1" applyFill="1" applyBorder="1" applyAlignment="1">
      <alignment/>
    </xf>
    <xf numFmtId="199" fontId="0" fillId="41" borderId="25" xfId="0" applyNumberFormat="1" applyFont="1" applyFill="1" applyBorder="1" applyAlignment="1">
      <alignment/>
    </xf>
    <xf numFmtId="199" fontId="0" fillId="41" borderId="24" xfId="0" applyNumberFormat="1" applyFont="1" applyFill="1" applyBorder="1" applyAlignment="1">
      <alignment/>
    </xf>
    <xf numFmtId="2" fontId="0" fillId="41" borderId="24" xfId="0" applyNumberFormat="1" applyFont="1" applyFill="1" applyBorder="1" applyAlignment="1">
      <alignment/>
    </xf>
    <xf numFmtId="2" fontId="0" fillId="41" borderId="25" xfId="0" applyNumberFormat="1" applyFont="1" applyFill="1" applyBorder="1" applyAlignment="1">
      <alignment/>
    </xf>
    <xf numFmtId="2" fontId="0" fillId="41" borderId="28" xfId="0" applyNumberFormat="1" applyFont="1" applyFill="1" applyBorder="1" applyAlignment="1">
      <alignment/>
    </xf>
    <xf numFmtId="2" fontId="0" fillId="41" borderId="26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37" xfId="0" applyNumberForma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0" fillId="42" borderId="37" xfId="0" applyNumberFormat="1" applyFill="1" applyBorder="1" applyAlignment="1">
      <alignment horizontal="left"/>
    </xf>
    <xf numFmtId="2" fontId="0" fillId="42" borderId="24" xfId="0" applyNumberFormat="1" applyFont="1" applyFill="1" applyBorder="1" applyAlignment="1">
      <alignment/>
    </xf>
    <xf numFmtId="199" fontId="0" fillId="42" borderId="25" xfId="0" applyNumberFormat="1" applyFont="1" applyFill="1" applyBorder="1" applyAlignment="1">
      <alignment/>
    </xf>
    <xf numFmtId="199" fontId="0" fillId="42" borderId="24" xfId="0" applyNumberFormat="1" applyFont="1" applyFill="1" applyBorder="1" applyAlignment="1">
      <alignment/>
    </xf>
    <xf numFmtId="2" fontId="0" fillId="42" borderId="24" xfId="0" applyNumberFormat="1" applyFont="1" applyFill="1" applyBorder="1" applyAlignment="1">
      <alignment/>
    </xf>
    <xf numFmtId="2" fontId="0" fillId="42" borderId="25" xfId="0" applyNumberFormat="1" applyFont="1" applyFill="1" applyBorder="1" applyAlignment="1">
      <alignment/>
    </xf>
    <xf numFmtId="2" fontId="0" fillId="42" borderId="28" xfId="0" applyNumberFormat="1" applyFont="1" applyFill="1" applyBorder="1" applyAlignment="1">
      <alignment/>
    </xf>
    <xf numFmtId="2" fontId="0" fillId="42" borderId="26" xfId="0" applyNumberFormat="1" applyFont="1" applyFill="1" applyBorder="1" applyAlignment="1">
      <alignment/>
    </xf>
    <xf numFmtId="49" fontId="0" fillId="43" borderId="38" xfId="0" applyNumberFormat="1" applyFill="1" applyBorder="1" applyAlignment="1">
      <alignment horizontal="left"/>
    </xf>
    <xf numFmtId="2" fontId="0" fillId="43" borderId="24" xfId="0" applyNumberFormat="1" applyFont="1" applyFill="1" applyBorder="1" applyAlignment="1">
      <alignment/>
    </xf>
    <xf numFmtId="199" fontId="0" fillId="43" borderId="25" xfId="0" applyNumberFormat="1" applyFont="1" applyFill="1" applyBorder="1" applyAlignment="1">
      <alignment/>
    </xf>
    <xf numFmtId="199" fontId="0" fillId="43" borderId="24" xfId="0" applyNumberFormat="1" applyFont="1" applyFill="1" applyBorder="1" applyAlignment="1">
      <alignment/>
    </xf>
    <xf numFmtId="2" fontId="0" fillId="43" borderId="24" xfId="0" applyNumberFormat="1" applyFont="1" applyFill="1" applyBorder="1" applyAlignment="1">
      <alignment/>
    </xf>
    <xf numFmtId="2" fontId="0" fillId="43" borderId="25" xfId="0" applyNumberFormat="1" applyFont="1" applyFill="1" applyBorder="1" applyAlignment="1">
      <alignment/>
    </xf>
    <xf numFmtId="2" fontId="0" fillId="43" borderId="28" xfId="0" applyNumberFormat="1" applyFont="1" applyFill="1" applyBorder="1" applyAlignment="1">
      <alignment/>
    </xf>
    <xf numFmtId="2" fontId="0" fillId="43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SheetLayoutView="50" zoomScalePageLayoutView="0" workbookViewId="0" topLeftCell="A31">
      <selection activeCell="M54" sqref="M54"/>
    </sheetView>
  </sheetViews>
  <sheetFormatPr defaultColWidth="9.140625" defaultRowHeight="12.75"/>
  <cols>
    <col min="1" max="1" width="25.57421875" style="33" customWidth="1"/>
    <col min="2" max="2" width="11.7109375" style="0" customWidth="1"/>
    <col min="3" max="3" width="10.7109375" style="0" customWidth="1"/>
    <col min="4" max="4" width="9.8515625" style="0" customWidth="1"/>
    <col min="5" max="5" width="14.00390625" style="0" customWidth="1"/>
    <col min="6" max="6" width="9.57421875" style="0" customWidth="1"/>
    <col min="7" max="7" width="10.57421875" style="0" customWidth="1"/>
    <col min="8" max="8" width="8.8515625" style="0" customWidth="1"/>
    <col min="9" max="9" width="8.140625" style="0" customWidth="1"/>
    <col min="10" max="10" width="14.7109375" style="0" customWidth="1"/>
    <col min="11" max="11" width="12.421875" style="0" customWidth="1"/>
    <col min="12" max="12" width="8.57421875" style="0" customWidth="1"/>
    <col min="13" max="13" width="7.28125" style="0" customWidth="1"/>
    <col min="14" max="14" width="6.140625" style="0" customWidth="1"/>
    <col min="15" max="15" width="11.421875" style="0" customWidth="1"/>
    <col min="16" max="16" width="10.28125" style="0" customWidth="1"/>
    <col min="17" max="17" width="8.421875" style="0" customWidth="1"/>
    <col min="18" max="18" width="7.421875" style="0" customWidth="1"/>
    <col min="19" max="19" width="5.8515625" style="0" customWidth="1"/>
  </cols>
  <sheetData>
    <row r="1" spans="2:6" ht="15.75">
      <c r="B1" s="38"/>
      <c r="C1" s="39" t="s">
        <v>35</v>
      </c>
      <c r="D1" s="31"/>
      <c r="E1" s="31"/>
      <c r="F1" s="31"/>
    </row>
    <row r="2" spans="2:10" ht="15.75">
      <c r="B2" s="39" t="s">
        <v>15</v>
      </c>
      <c r="C2" s="38"/>
      <c r="J2" s="1"/>
    </row>
    <row r="3" spans="7:8" ht="13.5" thickBot="1">
      <c r="G3" s="6"/>
      <c r="H3" s="6"/>
    </row>
    <row r="4" spans="1:20" ht="13.5" thickBot="1">
      <c r="A4" s="34"/>
      <c r="B4" s="9"/>
      <c r="C4" s="23" t="s">
        <v>36</v>
      </c>
      <c r="D4" s="7"/>
      <c r="E4" s="7"/>
      <c r="F4" s="7"/>
      <c r="G4" s="3" t="s">
        <v>37</v>
      </c>
      <c r="H4" s="3"/>
      <c r="I4" s="7"/>
      <c r="J4" s="7"/>
      <c r="K4" s="24"/>
      <c r="M4" s="3"/>
      <c r="N4" s="3"/>
      <c r="O4" s="3"/>
      <c r="P4" s="3"/>
      <c r="Q4" s="3"/>
      <c r="R4" s="3"/>
      <c r="S4" s="3"/>
      <c r="T4" s="1"/>
    </row>
    <row r="5" spans="1:19" ht="17.25" thickBot="1">
      <c r="A5" s="25" t="s">
        <v>0</v>
      </c>
      <c r="B5" s="14" t="s">
        <v>5</v>
      </c>
      <c r="C5" s="227" t="s">
        <v>11</v>
      </c>
      <c r="D5" s="228"/>
      <c r="E5" s="229"/>
      <c r="F5" s="229"/>
      <c r="G5" s="229"/>
      <c r="H5" s="43"/>
      <c r="I5" s="29" t="s">
        <v>2</v>
      </c>
      <c r="J5" s="46" t="s">
        <v>12</v>
      </c>
      <c r="K5" s="20" t="s">
        <v>1</v>
      </c>
      <c r="M5" s="2"/>
      <c r="N5" s="1"/>
      <c r="O5" s="11"/>
      <c r="P5" s="3"/>
      <c r="Q5" s="3"/>
      <c r="R5" s="3"/>
      <c r="S5" s="3"/>
    </row>
    <row r="6" spans="1:19" ht="15" thickBot="1">
      <c r="A6" s="35"/>
      <c r="B6" s="5"/>
      <c r="C6" s="28" t="s">
        <v>7</v>
      </c>
      <c r="D6" s="47" t="s">
        <v>6</v>
      </c>
      <c r="E6" s="1" t="s">
        <v>14</v>
      </c>
      <c r="F6" s="28" t="s">
        <v>17</v>
      </c>
      <c r="G6" s="40"/>
      <c r="H6" s="75" t="s">
        <v>8</v>
      </c>
      <c r="I6" s="2" t="s">
        <v>13</v>
      </c>
      <c r="J6" s="32" t="s">
        <v>9</v>
      </c>
      <c r="K6" s="10" t="s">
        <v>10</v>
      </c>
      <c r="M6" s="2"/>
      <c r="N6" s="2"/>
      <c r="O6" s="1"/>
      <c r="P6" s="1"/>
      <c r="Q6" s="2"/>
      <c r="R6" s="2"/>
      <c r="S6" s="2"/>
    </row>
    <row r="7" spans="1:19" ht="15" thickBot="1">
      <c r="A7" s="36"/>
      <c r="B7" s="16"/>
      <c r="C7" s="18" t="s">
        <v>3</v>
      </c>
      <c r="D7" s="18" t="s">
        <v>4</v>
      </c>
      <c r="E7" s="6" t="s">
        <v>16</v>
      </c>
      <c r="F7" s="27" t="s">
        <v>3</v>
      </c>
      <c r="G7" s="41" t="s">
        <v>4</v>
      </c>
      <c r="H7" s="18"/>
      <c r="I7" s="30" t="s">
        <v>18</v>
      </c>
      <c r="J7" s="18" t="s">
        <v>18</v>
      </c>
      <c r="K7" s="18" t="s">
        <v>18</v>
      </c>
      <c r="M7" s="1"/>
      <c r="N7" s="1"/>
      <c r="O7" s="2"/>
      <c r="P7" s="1"/>
      <c r="Q7" s="1"/>
      <c r="R7" s="1"/>
      <c r="S7" s="1"/>
    </row>
    <row r="8" spans="1:19" ht="13.5" thickBot="1">
      <c r="A8" s="8">
        <v>1</v>
      </c>
      <c r="B8" s="8">
        <v>2</v>
      </c>
      <c r="C8" s="13">
        <v>3</v>
      </c>
      <c r="D8" s="26">
        <v>4</v>
      </c>
      <c r="E8" s="13">
        <v>5</v>
      </c>
      <c r="F8" s="15">
        <v>6</v>
      </c>
      <c r="G8" s="17">
        <v>7</v>
      </c>
      <c r="H8" s="19">
        <v>8</v>
      </c>
      <c r="I8" s="42">
        <v>9</v>
      </c>
      <c r="J8" s="21">
        <v>10</v>
      </c>
      <c r="K8" s="19">
        <v>11</v>
      </c>
      <c r="M8" s="12"/>
      <c r="N8" s="12"/>
      <c r="O8" s="12"/>
      <c r="P8" s="12"/>
      <c r="Q8" s="12"/>
      <c r="R8" s="12"/>
      <c r="S8" s="12"/>
    </row>
    <row r="9" spans="1:19" ht="13.5" hidden="1" thickBot="1">
      <c r="A9" s="37"/>
      <c r="B9" s="4"/>
      <c r="C9" s="10"/>
      <c r="D9" s="1"/>
      <c r="E9" s="1"/>
      <c r="F9" s="10"/>
      <c r="G9" s="1"/>
      <c r="H9" s="10"/>
      <c r="I9" s="1"/>
      <c r="J9" s="22"/>
      <c r="K9" s="10"/>
      <c r="M9" s="1"/>
      <c r="N9" s="1"/>
      <c r="O9" s="1"/>
      <c r="P9" s="1"/>
      <c r="Q9" s="1"/>
      <c r="R9" s="1"/>
      <c r="S9" s="1"/>
    </row>
    <row r="10" spans="1:11" ht="13.5" thickBot="1">
      <c r="A10" s="100"/>
      <c r="B10" s="101"/>
      <c r="C10" s="103"/>
      <c r="D10" s="102"/>
      <c r="E10" s="101"/>
      <c r="F10" s="54"/>
      <c r="G10" s="55"/>
      <c r="H10" s="54"/>
      <c r="I10" s="56"/>
      <c r="J10" s="53"/>
      <c r="K10" s="54"/>
    </row>
    <row r="11" spans="1:11" ht="12.75">
      <c r="A11" s="86" t="s">
        <v>45</v>
      </c>
      <c r="B11" s="63">
        <v>7.1</v>
      </c>
      <c r="C11" s="95">
        <v>49.302</v>
      </c>
      <c r="D11" s="64">
        <v>38.526</v>
      </c>
      <c r="E11" s="63">
        <v>48.97</v>
      </c>
      <c r="F11" s="65">
        <f aca="true" t="shared" si="0" ref="F11:F17">C11*E11</f>
        <v>2414.31894</v>
      </c>
      <c r="G11" s="66">
        <f aca="true" t="shared" si="1" ref="G11:G17">E11*D11</f>
        <v>1886.61822</v>
      </c>
      <c r="H11" s="65">
        <v>2820.4</v>
      </c>
      <c r="I11" s="63">
        <f aca="true" t="shared" si="2" ref="I11:I17">G11/H11</f>
        <v>0.6689186711104808</v>
      </c>
      <c r="J11" s="137"/>
      <c r="K11" s="138">
        <f aca="true" t="shared" si="3" ref="K11:K17">I11+J11</f>
        <v>0.6689186711104808</v>
      </c>
    </row>
    <row r="12" spans="1:11" ht="12.75">
      <c r="A12" s="203" t="s">
        <v>44</v>
      </c>
      <c r="B12" s="204">
        <v>2</v>
      </c>
      <c r="C12" s="205">
        <v>66.52</v>
      </c>
      <c r="D12" s="206">
        <v>55.96354</v>
      </c>
      <c r="E12" s="207">
        <v>52.08</v>
      </c>
      <c r="F12" s="208">
        <f t="shared" si="0"/>
        <v>3464.3615999999997</v>
      </c>
      <c r="G12" s="209">
        <f t="shared" si="1"/>
        <v>2914.5811632</v>
      </c>
      <c r="H12" s="208">
        <v>2820.4</v>
      </c>
      <c r="I12" s="207">
        <f t="shared" si="2"/>
        <v>1.0333928390299247</v>
      </c>
      <c r="J12" s="210"/>
      <c r="K12" s="211">
        <f t="shared" si="3"/>
        <v>1.0333928390299247</v>
      </c>
    </row>
    <row r="13" spans="1:11" ht="12.75">
      <c r="A13" s="88" t="s">
        <v>43</v>
      </c>
      <c r="B13" s="94">
        <v>-1.6</v>
      </c>
      <c r="C13" s="105">
        <v>79.586</v>
      </c>
      <c r="D13" s="90">
        <v>68.4469</v>
      </c>
      <c r="E13" s="94">
        <v>50.53</v>
      </c>
      <c r="F13" s="93">
        <f t="shared" si="0"/>
        <v>4021.48058</v>
      </c>
      <c r="G13" s="92">
        <f t="shared" si="1"/>
        <v>3458.621857</v>
      </c>
      <c r="H13" s="93">
        <v>2820.4</v>
      </c>
      <c r="I13" s="94">
        <f t="shared" si="2"/>
        <v>1.226287709899305</v>
      </c>
      <c r="J13" s="89"/>
      <c r="K13" s="91">
        <f t="shared" si="3"/>
        <v>1.226287709899305</v>
      </c>
    </row>
    <row r="14" spans="1:11" ht="12.75">
      <c r="A14" s="85" t="s">
        <v>42</v>
      </c>
      <c r="B14" s="79">
        <v>-4.8</v>
      </c>
      <c r="C14" s="106">
        <v>91.637</v>
      </c>
      <c r="D14" s="78">
        <v>80.81245</v>
      </c>
      <c r="E14" s="79">
        <v>49.74</v>
      </c>
      <c r="F14" s="80">
        <f t="shared" si="0"/>
        <v>4558.02438</v>
      </c>
      <c r="G14" s="81">
        <f t="shared" si="1"/>
        <v>4019.6112630000002</v>
      </c>
      <c r="H14" s="80">
        <v>2820.4</v>
      </c>
      <c r="I14" s="79">
        <f t="shared" si="2"/>
        <v>1.4251919100127641</v>
      </c>
      <c r="J14" s="77"/>
      <c r="K14" s="82">
        <f t="shared" si="3"/>
        <v>1.4251919100127641</v>
      </c>
    </row>
    <row r="15" spans="1:11" ht="12.75">
      <c r="A15" s="83" t="s">
        <v>41</v>
      </c>
      <c r="B15" s="107">
        <v>0.6</v>
      </c>
      <c r="C15" s="108">
        <v>99.145</v>
      </c>
      <c r="D15" s="109">
        <v>89.21415</v>
      </c>
      <c r="E15" s="107">
        <v>50.53</v>
      </c>
      <c r="F15" s="73">
        <f t="shared" si="0"/>
        <v>5009.79685</v>
      </c>
      <c r="G15" s="72">
        <f t="shared" si="1"/>
        <v>4507.990999500001</v>
      </c>
      <c r="H15" s="73">
        <v>2820.4</v>
      </c>
      <c r="I15" s="107">
        <f t="shared" si="2"/>
        <v>1.5983516520706285</v>
      </c>
      <c r="J15" s="70"/>
      <c r="K15" s="71">
        <f t="shared" si="3"/>
        <v>1.5983516520706285</v>
      </c>
    </row>
    <row r="16" spans="1:11" ht="12.75">
      <c r="A16" s="74" t="s">
        <v>40</v>
      </c>
      <c r="B16" s="50">
        <v>2.8</v>
      </c>
      <c r="C16" s="96">
        <v>90.821</v>
      </c>
      <c r="D16" s="48">
        <v>79.78041</v>
      </c>
      <c r="E16" s="49">
        <v>50.53</v>
      </c>
      <c r="F16" s="44">
        <f t="shared" si="0"/>
        <v>4589.18513</v>
      </c>
      <c r="G16" s="45">
        <f t="shared" si="1"/>
        <v>4031.3041173</v>
      </c>
      <c r="H16" s="44">
        <v>2820.4</v>
      </c>
      <c r="I16" s="51">
        <f t="shared" si="2"/>
        <v>1.4293377241880585</v>
      </c>
      <c r="J16" s="52"/>
      <c r="K16" s="50">
        <f t="shared" si="3"/>
        <v>1.4293377241880585</v>
      </c>
    </row>
    <row r="17" spans="1:11" ht="13.5" thickBot="1">
      <c r="A17" s="110" t="s">
        <v>39</v>
      </c>
      <c r="B17" s="111">
        <v>7.3</v>
      </c>
      <c r="C17" s="112">
        <v>32.03</v>
      </c>
      <c r="D17" s="68">
        <v>22.44207</v>
      </c>
      <c r="E17" s="69">
        <v>50.53</v>
      </c>
      <c r="F17" s="65">
        <f t="shared" si="0"/>
        <v>1618.4759000000001</v>
      </c>
      <c r="G17" s="66">
        <f t="shared" si="1"/>
        <v>1133.9977971</v>
      </c>
      <c r="H17" s="65">
        <v>2820.4</v>
      </c>
      <c r="I17" s="69">
        <f t="shared" si="2"/>
        <v>0.40206984722025246</v>
      </c>
      <c r="J17" s="84"/>
      <c r="K17" s="139">
        <f t="shared" si="3"/>
        <v>0.40206984722025246</v>
      </c>
    </row>
    <row r="18" spans="1:11" ht="13.5" thickBot="1">
      <c r="A18" s="98" t="s">
        <v>38</v>
      </c>
      <c r="B18" s="99">
        <f>(B11+B12+B13+B14+B15+B16+B17)/7</f>
        <v>1.9142857142857141</v>
      </c>
      <c r="C18" s="57">
        <f>SUM(C11:C17)</f>
        <v>509.04099999999994</v>
      </c>
      <c r="D18" s="57">
        <f>SUM(D11:D17)</f>
        <v>435.18552000000005</v>
      </c>
      <c r="E18" s="58">
        <f>(E11+E12+E13+E14+E15+E16+E17)/7</f>
        <v>50.41571428571428</v>
      </c>
      <c r="F18" s="58">
        <f>SUM(F11:F17)</f>
        <v>25675.643379999998</v>
      </c>
      <c r="G18" s="99">
        <f>SUM(G11:G17)</f>
        <v>21952.7254171</v>
      </c>
      <c r="H18" s="53">
        <v>2820.4</v>
      </c>
      <c r="I18" s="58">
        <f>SUM(I11:I17)</f>
        <v>7.783550353531414</v>
      </c>
      <c r="J18" s="54"/>
      <c r="K18" s="54">
        <f>I18+J18</f>
        <v>7.783550353531414</v>
      </c>
    </row>
    <row r="19" spans="1:11" ht="12.75">
      <c r="A19" s="86" t="s">
        <v>19</v>
      </c>
      <c r="B19" s="63">
        <v>7.1</v>
      </c>
      <c r="C19" s="95">
        <v>43.44</v>
      </c>
      <c r="D19" s="64">
        <v>34.31007</v>
      </c>
      <c r="E19" s="63">
        <v>63.01</v>
      </c>
      <c r="F19" s="65">
        <f aca="true" t="shared" si="4" ref="F19:F25">C19*E19</f>
        <v>2737.1544</v>
      </c>
      <c r="G19" s="66">
        <f aca="true" t="shared" si="5" ref="G19:G25">E19*D19</f>
        <v>2161.8775107</v>
      </c>
      <c r="H19" s="65">
        <v>2820.4</v>
      </c>
      <c r="I19" s="104">
        <f>G19/H19</f>
        <v>0.7665145052829386</v>
      </c>
      <c r="J19" s="87"/>
      <c r="K19" s="65">
        <f aca="true" t="shared" si="6" ref="K19:K25">I19+J19</f>
        <v>0.7665145052829386</v>
      </c>
    </row>
    <row r="20" spans="1:11" ht="12.75">
      <c r="A20" s="74" t="s">
        <v>20</v>
      </c>
      <c r="B20" s="49">
        <v>2</v>
      </c>
      <c r="C20" s="96">
        <v>69.6</v>
      </c>
      <c r="D20" s="48">
        <v>60.10422</v>
      </c>
      <c r="E20" s="97">
        <v>58.32</v>
      </c>
      <c r="F20" s="44">
        <f t="shared" si="4"/>
        <v>4059.0719999999997</v>
      </c>
      <c r="G20" s="45">
        <f t="shared" si="5"/>
        <v>3505.2781104</v>
      </c>
      <c r="H20" s="44">
        <v>2820.4</v>
      </c>
      <c r="I20" s="97">
        <f aca="true" t="shared" si="7" ref="I20:I25">G20/H20</f>
        <v>1.2428301341653667</v>
      </c>
      <c r="J20" s="52"/>
      <c r="K20" s="50">
        <f t="shared" si="6"/>
        <v>1.2428301341653667</v>
      </c>
    </row>
    <row r="21" spans="1:11" ht="12.75">
      <c r="A21" s="88" t="s">
        <v>21</v>
      </c>
      <c r="B21" s="94">
        <v>-1.6</v>
      </c>
      <c r="C21" s="105">
        <v>89.02</v>
      </c>
      <c r="D21" s="90">
        <v>79.68652</v>
      </c>
      <c r="E21" s="94">
        <v>59.11</v>
      </c>
      <c r="F21" s="93">
        <f t="shared" si="4"/>
        <v>5261.9722</v>
      </c>
      <c r="G21" s="92">
        <f t="shared" si="5"/>
        <v>4710.2701972</v>
      </c>
      <c r="H21" s="93">
        <v>2820.4</v>
      </c>
      <c r="I21" s="94">
        <f t="shared" si="7"/>
        <v>1.6700716909658206</v>
      </c>
      <c r="J21" s="89"/>
      <c r="K21" s="91">
        <f t="shared" si="6"/>
        <v>1.6700716909658206</v>
      </c>
    </row>
    <row r="22" spans="1:11" ht="12.75">
      <c r="A22" s="85" t="s">
        <v>22</v>
      </c>
      <c r="B22" s="79">
        <v>-4.8</v>
      </c>
      <c r="C22" s="106">
        <v>101.84</v>
      </c>
      <c r="D22" s="78">
        <v>91.7001</v>
      </c>
      <c r="E22" s="79">
        <v>57.88</v>
      </c>
      <c r="F22" s="80">
        <f t="shared" si="4"/>
        <v>5894.4992</v>
      </c>
      <c r="G22" s="81">
        <f t="shared" si="5"/>
        <v>5307.601788000001</v>
      </c>
      <c r="H22" s="80">
        <v>2820.4</v>
      </c>
      <c r="I22" s="79">
        <f t="shared" si="7"/>
        <v>1.8818613629272447</v>
      </c>
      <c r="J22" s="77"/>
      <c r="K22" s="82">
        <f t="shared" si="6"/>
        <v>1.8818613629272447</v>
      </c>
    </row>
    <row r="23" spans="1:11" ht="12.75">
      <c r="A23" s="83" t="s">
        <v>23</v>
      </c>
      <c r="B23" s="107">
        <v>0.6</v>
      </c>
      <c r="C23" s="108">
        <v>73.79</v>
      </c>
      <c r="D23" s="109">
        <v>64.01556</v>
      </c>
      <c r="E23" s="107">
        <v>57.77</v>
      </c>
      <c r="F23" s="73">
        <f t="shared" si="4"/>
        <v>4262.848300000001</v>
      </c>
      <c r="G23" s="72">
        <f t="shared" si="5"/>
        <v>3698.1789012</v>
      </c>
      <c r="H23" s="73">
        <v>2820.4</v>
      </c>
      <c r="I23" s="107">
        <f t="shared" si="7"/>
        <v>1.3112249685151043</v>
      </c>
      <c r="J23" s="70"/>
      <c r="K23" s="71">
        <f t="shared" si="6"/>
        <v>1.3112249685151043</v>
      </c>
    </row>
    <row r="24" spans="1:11" ht="12.75">
      <c r="A24" s="74" t="s">
        <v>24</v>
      </c>
      <c r="B24" s="50">
        <v>2.8</v>
      </c>
      <c r="C24" s="96">
        <v>70.34</v>
      </c>
      <c r="D24" s="48">
        <v>59.69276</v>
      </c>
      <c r="E24" s="49">
        <v>57.67</v>
      </c>
      <c r="F24" s="44">
        <f t="shared" si="4"/>
        <v>4056.5078000000003</v>
      </c>
      <c r="G24" s="45">
        <f t="shared" si="5"/>
        <v>3442.4814692</v>
      </c>
      <c r="H24" s="44">
        <v>2820.4</v>
      </c>
      <c r="I24" s="51">
        <f t="shared" si="7"/>
        <v>1.2205649798610125</v>
      </c>
      <c r="J24" s="52"/>
      <c r="K24" s="50">
        <f t="shared" si="6"/>
        <v>1.2205649798610125</v>
      </c>
    </row>
    <row r="25" spans="1:11" ht="13.5" thickBot="1">
      <c r="A25" s="110" t="s">
        <v>25</v>
      </c>
      <c r="B25" s="111">
        <v>7.3</v>
      </c>
      <c r="C25" s="112">
        <v>37.87</v>
      </c>
      <c r="D25" s="68">
        <v>28.3424</v>
      </c>
      <c r="E25" s="69">
        <v>57.67</v>
      </c>
      <c r="F25" s="65">
        <f t="shared" si="4"/>
        <v>2183.9629</v>
      </c>
      <c r="G25" s="66">
        <f t="shared" si="5"/>
        <v>1634.506208</v>
      </c>
      <c r="H25" s="65">
        <v>2820.4</v>
      </c>
      <c r="I25" s="69">
        <f t="shared" si="7"/>
        <v>0.579529927669834</v>
      </c>
      <c r="J25" s="84"/>
      <c r="K25" s="67">
        <f t="shared" si="6"/>
        <v>0.579529927669834</v>
      </c>
    </row>
    <row r="26" spans="1:11" ht="13.5" thickBot="1">
      <c r="A26" s="98" t="s">
        <v>26</v>
      </c>
      <c r="B26" s="99">
        <f>(B19+B20+B21+B22+B23+B24+B25)/7</f>
        <v>1.9142857142857141</v>
      </c>
      <c r="C26" s="57">
        <f>SUM(C19:C25)</f>
        <v>485.9</v>
      </c>
      <c r="D26" s="57">
        <f>SUM(D19:D25)</f>
        <v>417.85163</v>
      </c>
      <c r="E26" s="58">
        <f>(E19+E20+E21+E22+E23+E24+E25)/7</f>
        <v>58.77571428571429</v>
      </c>
      <c r="F26" s="58">
        <f>SUM(F19:F25)</f>
        <v>28456.0168</v>
      </c>
      <c r="G26" s="99">
        <f>SUM(G19:G25)</f>
        <v>24460.1941847</v>
      </c>
      <c r="H26" s="54">
        <v>2820.4</v>
      </c>
      <c r="I26" s="58">
        <f>SUM(I19:I25)</f>
        <v>8.672597569387321</v>
      </c>
      <c r="J26" s="54"/>
      <c r="K26" s="54">
        <f aca="true" t="shared" si="8" ref="K26:K33">I26+J26</f>
        <v>8.672597569387321</v>
      </c>
    </row>
    <row r="27" spans="1:11" s="116" customFormat="1" ht="12.75">
      <c r="A27" s="125" t="s">
        <v>27</v>
      </c>
      <c r="B27" s="126">
        <v>8.8</v>
      </c>
      <c r="C27" s="127">
        <v>15.345</v>
      </c>
      <c r="D27" s="128">
        <v>7.28584</v>
      </c>
      <c r="E27" s="126">
        <v>48.44</v>
      </c>
      <c r="F27" s="126">
        <f aca="true" t="shared" si="9" ref="F27:F33">C27*E27</f>
        <v>743.3118</v>
      </c>
      <c r="G27" s="129">
        <f aca="true" t="shared" si="10" ref="G27:G33">E27*D27</f>
        <v>352.9260896</v>
      </c>
      <c r="H27" s="130">
        <v>2820.4</v>
      </c>
      <c r="I27" s="126">
        <f aca="true" t="shared" si="11" ref="I27:I33">G27/H27</f>
        <v>0.1251333461920295</v>
      </c>
      <c r="J27" s="131"/>
      <c r="K27" s="132">
        <f t="shared" si="8"/>
        <v>0.1251333461920295</v>
      </c>
    </row>
    <row r="28" spans="1:11" s="116" customFormat="1" ht="12.75">
      <c r="A28" s="76" t="s">
        <v>28</v>
      </c>
      <c r="B28" s="61">
        <v>4.6</v>
      </c>
      <c r="C28" s="133">
        <v>59.084</v>
      </c>
      <c r="D28" s="134">
        <v>50.49983</v>
      </c>
      <c r="E28" s="62">
        <v>48.44</v>
      </c>
      <c r="F28" s="62">
        <f t="shared" si="9"/>
        <v>2862.02896</v>
      </c>
      <c r="G28" s="135">
        <f>E28*D28</f>
        <v>2446.2117652</v>
      </c>
      <c r="H28" s="60">
        <v>2820.4</v>
      </c>
      <c r="I28" s="62">
        <f>G28/H28</f>
        <v>0.8673279553254858</v>
      </c>
      <c r="J28" s="141"/>
      <c r="K28" s="59">
        <f t="shared" si="8"/>
        <v>0.8673279553254858</v>
      </c>
    </row>
    <row r="29" spans="1:11" s="116" customFormat="1" ht="12.75">
      <c r="A29" s="203" t="s">
        <v>29</v>
      </c>
      <c r="B29" s="204">
        <v>2.3</v>
      </c>
      <c r="C29" s="212">
        <v>44.383</v>
      </c>
      <c r="D29" s="213">
        <v>35.36596</v>
      </c>
      <c r="E29" s="207">
        <v>48.44</v>
      </c>
      <c r="F29" s="207">
        <f t="shared" si="9"/>
        <v>2149.91252</v>
      </c>
      <c r="G29" s="214">
        <f>E29*D29</f>
        <v>1713.1271024</v>
      </c>
      <c r="H29" s="208">
        <v>2820.4</v>
      </c>
      <c r="I29" s="207">
        <f>G29/H29</f>
        <v>0.6074057234434832</v>
      </c>
      <c r="J29" s="210"/>
      <c r="K29" s="211">
        <f t="shared" si="8"/>
        <v>0.6074057234434832</v>
      </c>
    </row>
    <row r="30" spans="1:11" s="116" customFormat="1" ht="12.75">
      <c r="A30" s="203" t="s">
        <v>30</v>
      </c>
      <c r="B30" s="204">
        <v>2.2</v>
      </c>
      <c r="C30" s="205">
        <v>36.805</v>
      </c>
      <c r="D30" s="206">
        <v>27.60507</v>
      </c>
      <c r="E30" s="204">
        <v>48.44</v>
      </c>
      <c r="F30" s="207">
        <f t="shared" si="9"/>
        <v>1782.8342</v>
      </c>
      <c r="G30" s="209">
        <f t="shared" si="10"/>
        <v>1337.1895908</v>
      </c>
      <c r="H30" s="208">
        <v>2820.4</v>
      </c>
      <c r="I30" s="207">
        <f t="shared" si="11"/>
        <v>0.4741134558218692</v>
      </c>
      <c r="J30" s="210"/>
      <c r="K30" s="211">
        <f t="shared" si="8"/>
        <v>0.4741134558218692</v>
      </c>
    </row>
    <row r="31" spans="1:11" s="116" customFormat="1" ht="12.75">
      <c r="A31" s="117" t="s">
        <v>31</v>
      </c>
      <c r="B31" s="122">
        <v>1.9</v>
      </c>
      <c r="C31" s="123">
        <v>37.908</v>
      </c>
      <c r="D31" s="124">
        <v>29.72929</v>
      </c>
      <c r="E31" s="122">
        <v>48.44</v>
      </c>
      <c r="F31" s="115">
        <f t="shared" si="9"/>
        <v>1836.26352</v>
      </c>
      <c r="G31" s="114">
        <f t="shared" si="10"/>
        <v>1440.0868076</v>
      </c>
      <c r="H31" s="113">
        <v>2820.4</v>
      </c>
      <c r="I31" s="115">
        <f t="shared" si="11"/>
        <v>0.5105966556516806</v>
      </c>
      <c r="J31" s="136"/>
      <c r="K31" s="121">
        <f t="shared" si="8"/>
        <v>0.5105966556516806</v>
      </c>
    </row>
    <row r="32" spans="1:11" s="116" customFormat="1" ht="12.75">
      <c r="A32" s="117" t="s">
        <v>32</v>
      </c>
      <c r="B32" s="121">
        <v>2.5</v>
      </c>
      <c r="C32" s="119">
        <v>34.859</v>
      </c>
      <c r="D32" s="120">
        <v>23.678</v>
      </c>
      <c r="E32" s="118">
        <v>48.44</v>
      </c>
      <c r="F32" s="115">
        <f t="shared" si="9"/>
        <v>1688.56996</v>
      </c>
      <c r="G32" s="114">
        <f t="shared" si="10"/>
        <v>1146.96232</v>
      </c>
      <c r="H32" s="113">
        <v>2820.4</v>
      </c>
      <c r="I32" s="115">
        <f t="shared" si="11"/>
        <v>0.4066665437526592</v>
      </c>
      <c r="J32" s="136"/>
      <c r="K32" s="121">
        <f t="shared" si="8"/>
        <v>0.4066665437526592</v>
      </c>
    </row>
    <row r="33" spans="1:11" s="116" customFormat="1" ht="13.5" thickBot="1">
      <c r="A33" s="110" t="s">
        <v>33</v>
      </c>
      <c r="B33" s="111">
        <v>5.9</v>
      </c>
      <c r="C33" s="112">
        <v>24.858</v>
      </c>
      <c r="D33" s="68">
        <v>13.579</v>
      </c>
      <c r="E33" s="69">
        <v>48.44</v>
      </c>
      <c r="F33" s="65">
        <f t="shared" si="9"/>
        <v>1204.12152</v>
      </c>
      <c r="G33" s="66">
        <f t="shared" si="10"/>
        <v>657.76676</v>
      </c>
      <c r="H33" s="65">
        <v>2820.4</v>
      </c>
      <c r="I33" s="104">
        <f t="shared" si="11"/>
        <v>0.23321754361083533</v>
      </c>
      <c r="J33" s="140"/>
      <c r="K33" s="67">
        <f t="shared" si="8"/>
        <v>0.23321754361083533</v>
      </c>
    </row>
    <row r="34" spans="1:11" s="116" customFormat="1" ht="13.5" thickBot="1">
      <c r="A34" s="98" t="s">
        <v>34</v>
      </c>
      <c r="B34" s="99">
        <f>(B27+B28+B29+B30+B31+B32+B33)/7</f>
        <v>4.028571428571428</v>
      </c>
      <c r="C34" s="57">
        <f>SUM(C27:C33)</f>
        <v>253.24200000000005</v>
      </c>
      <c r="D34" s="57">
        <f>SUM(D27:D33)</f>
        <v>187.74299000000002</v>
      </c>
      <c r="E34" s="58">
        <f>(E27+E28+E29+E30+E31+E32+E33)/7</f>
        <v>48.44</v>
      </c>
      <c r="F34" s="58">
        <f>SUM(F27:F33)</f>
        <v>12267.042480000002</v>
      </c>
      <c r="G34" s="99">
        <f>SUM(G27:G33)</f>
        <v>9094.2704356</v>
      </c>
      <c r="H34" s="99">
        <v>2820.4</v>
      </c>
      <c r="I34" s="58">
        <f>SUM(I27:I33)</f>
        <v>3.224461223798043</v>
      </c>
      <c r="J34" s="58">
        <f>SUM(J27:J33)</f>
        <v>0</v>
      </c>
      <c r="K34" s="58">
        <f>SUM(K27:K33)</f>
        <v>3.224461223798043</v>
      </c>
    </row>
    <row r="35" spans="1:11" s="144" customFormat="1" ht="12.75">
      <c r="A35" s="125" t="s">
        <v>46</v>
      </c>
      <c r="B35" s="126">
        <v>10</v>
      </c>
      <c r="C35" s="163">
        <v>21.087</v>
      </c>
      <c r="D35" s="164">
        <v>11.401</v>
      </c>
      <c r="E35" s="126">
        <v>41.63</v>
      </c>
      <c r="F35" s="165">
        <f aca="true" t="shared" si="12" ref="F35:F41">C35*E35</f>
        <v>877.85181</v>
      </c>
      <c r="G35" s="166">
        <f aca="true" t="shared" si="13" ref="G35:G41">E35*D35</f>
        <v>474.62363000000005</v>
      </c>
      <c r="H35" s="165">
        <v>2820.4</v>
      </c>
      <c r="I35" s="165">
        <f aca="true" t="shared" si="14" ref="I35:I41">G35/H35</f>
        <v>0.1682823819316409</v>
      </c>
      <c r="J35" s="167">
        <v>0</v>
      </c>
      <c r="K35" s="168">
        <f>J35+I35</f>
        <v>0.1682823819316409</v>
      </c>
    </row>
    <row r="36" spans="1:11" s="144" customFormat="1" ht="12.75">
      <c r="A36" s="76" t="s">
        <v>47</v>
      </c>
      <c r="B36" s="61">
        <v>4.7</v>
      </c>
      <c r="C36" s="145">
        <v>35.979</v>
      </c>
      <c r="D36" s="146">
        <v>25.996</v>
      </c>
      <c r="E36" s="147">
        <v>41.63</v>
      </c>
      <c r="F36" s="147">
        <f t="shared" si="12"/>
        <v>1497.8057700000002</v>
      </c>
      <c r="G36" s="148">
        <f t="shared" si="13"/>
        <v>1082.2134800000001</v>
      </c>
      <c r="H36" s="147">
        <v>2820.4</v>
      </c>
      <c r="I36" s="147">
        <f t="shared" si="14"/>
        <v>0.3837092185505602</v>
      </c>
      <c r="J36" s="149">
        <v>1.03</v>
      </c>
      <c r="K36" s="150">
        <f>I36+J36</f>
        <v>1.4137092185505602</v>
      </c>
    </row>
    <row r="37" spans="1:11" s="144" customFormat="1" ht="12.75">
      <c r="A37" s="88" t="s">
        <v>48</v>
      </c>
      <c r="B37" s="94">
        <v>-0.2</v>
      </c>
      <c r="C37" s="169">
        <v>50.169</v>
      </c>
      <c r="D37" s="170">
        <v>38.631</v>
      </c>
      <c r="E37" s="171">
        <v>41.63</v>
      </c>
      <c r="F37" s="171">
        <f t="shared" si="12"/>
        <v>2088.53547</v>
      </c>
      <c r="G37" s="172">
        <f t="shared" si="13"/>
        <v>1608.20853</v>
      </c>
      <c r="H37" s="171">
        <v>2820.4</v>
      </c>
      <c r="I37" s="171">
        <f t="shared" si="14"/>
        <v>0.5702058325060275</v>
      </c>
      <c r="J37" s="173">
        <v>1.03</v>
      </c>
      <c r="K37" s="174">
        <f>I37+J37</f>
        <v>1.6002058325060275</v>
      </c>
    </row>
    <row r="38" spans="1:11" s="144" customFormat="1" ht="12.75">
      <c r="A38" s="85" t="s">
        <v>49</v>
      </c>
      <c r="B38" s="79">
        <v>-4.1</v>
      </c>
      <c r="C38" s="175">
        <v>55.571</v>
      </c>
      <c r="D38" s="176">
        <v>42.904</v>
      </c>
      <c r="E38" s="177">
        <v>42.56</v>
      </c>
      <c r="F38" s="177">
        <f t="shared" si="12"/>
        <v>2365.10176</v>
      </c>
      <c r="G38" s="178">
        <f t="shared" si="13"/>
        <v>1825.9942400000002</v>
      </c>
      <c r="H38" s="177">
        <v>2820.4</v>
      </c>
      <c r="I38" s="177">
        <f t="shared" si="14"/>
        <v>0.6474238547723727</v>
      </c>
      <c r="J38" s="179">
        <v>1.03</v>
      </c>
      <c r="K38" s="180">
        <f>J38+I38</f>
        <v>1.6774238547723728</v>
      </c>
    </row>
    <row r="39" spans="1:11" s="144" customFormat="1" ht="12.75">
      <c r="A39" s="181" t="s">
        <v>50</v>
      </c>
      <c r="B39" s="182">
        <v>7.1</v>
      </c>
      <c r="C39" s="183">
        <v>54.53</v>
      </c>
      <c r="D39" s="184">
        <v>41.227</v>
      </c>
      <c r="E39" s="185">
        <v>42.56</v>
      </c>
      <c r="F39" s="185">
        <f>C39*E39</f>
        <v>2320.7968</v>
      </c>
      <c r="G39" s="186">
        <f>E39*D39</f>
        <v>1754.62112</v>
      </c>
      <c r="H39" s="185">
        <v>2821.4</v>
      </c>
      <c r="I39" s="185">
        <f>G39/H39</f>
        <v>0.6218973275678741</v>
      </c>
      <c r="J39" s="187">
        <v>1.03</v>
      </c>
      <c r="K39" s="188">
        <f>J39+I39</f>
        <v>1.651897327567874</v>
      </c>
    </row>
    <row r="40" spans="1:11" s="144" customFormat="1" ht="12.75">
      <c r="A40" s="117" t="s">
        <v>51</v>
      </c>
      <c r="B40" s="121">
        <v>1</v>
      </c>
      <c r="C40" s="153">
        <v>44.025</v>
      </c>
      <c r="D40" s="154">
        <v>27.545</v>
      </c>
      <c r="E40" s="142">
        <v>42.56</v>
      </c>
      <c r="F40" s="142">
        <f t="shared" si="12"/>
        <v>1873.704</v>
      </c>
      <c r="G40" s="143">
        <f t="shared" si="13"/>
        <v>1172.3152000000002</v>
      </c>
      <c r="H40" s="142">
        <v>2820.4</v>
      </c>
      <c r="I40" s="142">
        <f t="shared" si="14"/>
        <v>0.41565565168061275</v>
      </c>
      <c r="J40" s="151">
        <v>1.03</v>
      </c>
      <c r="K40" s="152">
        <f>I40+J40</f>
        <v>1.4456556516806127</v>
      </c>
    </row>
    <row r="41" spans="1:11" s="144" customFormat="1" ht="13.5" thickBot="1">
      <c r="A41" s="117" t="s">
        <v>52</v>
      </c>
      <c r="B41" s="157">
        <v>5.9</v>
      </c>
      <c r="C41" s="155">
        <v>30.213</v>
      </c>
      <c r="D41" s="156">
        <v>15.615</v>
      </c>
      <c r="E41" s="158">
        <v>42.56</v>
      </c>
      <c r="F41" s="142">
        <f t="shared" si="12"/>
        <v>1285.8652800000002</v>
      </c>
      <c r="G41" s="143">
        <f t="shared" si="13"/>
        <v>664.5744000000001</v>
      </c>
      <c r="H41" s="142">
        <v>2820.4</v>
      </c>
      <c r="I41" s="142">
        <f t="shared" si="14"/>
        <v>0.23563125797759185</v>
      </c>
      <c r="J41" s="151">
        <v>1.03</v>
      </c>
      <c r="K41" s="152">
        <f>I41+J41</f>
        <v>1.265631257977592</v>
      </c>
    </row>
    <row r="42" spans="1:11" s="144" customFormat="1" ht="13.5" thickBot="1">
      <c r="A42" s="159" t="s">
        <v>53</v>
      </c>
      <c r="B42" s="160">
        <f>(B35+B36+B37+B38+B39+B40+B41)/7</f>
        <v>3.4857142857142853</v>
      </c>
      <c r="C42" s="160">
        <f>(C35+C36+C37+C38+C39+C40+C41)</f>
        <v>291.574</v>
      </c>
      <c r="D42" s="160">
        <f>(D35+D36+D37+D38+D39+D40+D41)</f>
        <v>203.31900000000002</v>
      </c>
      <c r="E42" s="160">
        <f>(E35+E36+E37+E38+E39+E40+E41)/7</f>
        <v>42.16142857142857</v>
      </c>
      <c r="F42" s="189">
        <f>SUM(F35:F41)</f>
        <v>12309.66089</v>
      </c>
      <c r="G42" s="160">
        <f>SUM(G35:G41)</f>
        <v>8582.5506</v>
      </c>
      <c r="H42" s="54">
        <v>2820.4</v>
      </c>
      <c r="I42" s="189">
        <f>SUM(I35:I41)</f>
        <v>3.0428055249866803</v>
      </c>
      <c r="J42" s="189">
        <f>SUM(J35:J41)</f>
        <v>6.180000000000001</v>
      </c>
      <c r="K42" s="189">
        <f>SUM(K35:K41)</f>
        <v>9.222805524986681</v>
      </c>
    </row>
    <row r="43" spans="1:11" ht="12.75">
      <c r="A43" s="190" t="s">
        <v>54</v>
      </c>
      <c r="B43" s="126">
        <v>7.3</v>
      </c>
      <c r="C43" s="127">
        <v>31.67</v>
      </c>
      <c r="D43" s="128">
        <v>20.295</v>
      </c>
      <c r="E43" s="126">
        <v>56.96</v>
      </c>
      <c r="F43" s="126">
        <f aca="true" t="shared" si="15" ref="F43:F57">C43*E43</f>
        <v>1803.9232000000002</v>
      </c>
      <c r="G43" s="129">
        <f aca="true" t="shared" si="16" ref="G43:G57">E43*D43</f>
        <v>1156.0032</v>
      </c>
      <c r="H43" s="165">
        <v>2820.4</v>
      </c>
      <c r="I43" s="126">
        <f aca="true" t="shared" si="17" ref="I43:I57">G43/H43</f>
        <v>0.4098720748829953</v>
      </c>
      <c r="J43" s="191">
        <v>1.01</v>
      </c>
      <c r="K43" s="192">
        <f>J43+I43</f>
        <v>1.4198720748829954</v>
      </c>
    </row>
    <row r="44" spans="1:11" ht="12.75">
      <c r="A44" s="117" t="s">
        <v>55</v>
      </c>
      <c r="B44" s="118">
        <v>3</v>
      </c>
      <c r="C44" s="193">
        <v>39.47</v>
      </c>
      <c r="D44" s="194">
        <v>26.555</v>
      </c>
      <c r="E44" s="142">
        <v>56.96</v>
      </c>
      <c r="F44" s="142">
        <f t="shared" si="15"/>
        <v>2248.2112</v>
      </c>
      <c r="G44" s="143">
        <f t="shared" si="16"/>
        <v>1512.5728</v>
      </c>
      <c r="H44" s="142">
        <v>2820.4</v>
      </c>
      <c r="I44" s="142">
        <f t="shared" si="17"/>
        <v>0.5362972627996029</v>
      </c>
      <c r="J44" s="151">
        <v>1</v>
      </c>
      <c r="K44" s="152">
        <f aca="true" t="shared" si="18" ref="K44:K57">I44+J44</f>
        <v>1.5362972627996028</v>
      </c>
    </row>
    <row r="45" spans="1:11" ht="12.75">
      <c r="A45" s="85" t="s">
        <v>56</v>
      </c>
      <c r="B45" s="79">
        <v>-4.5</v>
      </c>
      <c r="C45" s="195">
        <v>55.25</v>
      </c>
      <c r="D45" s="196">
        <v>43.01</v>
      </c>
      <c r="E45" s="177">
        <v>56.96</v>
      </c>
      <c r="F45" s="177">
        <f t="shared" si="15"/>
        <v>3147.04</v>
      </c>
      <c r="G45" s="178">
        <f t="shared" si="16"/>
        <v>2449.8496</v>
      </c>
      <c r="H45" s="177">
        <v>2820.4</v>
      </c>
      <c r="I45" s="177">
        <f t="shared" si="17"/>
        <v>0.8686177847113884</v>
      </c>
      <c r="J45" s="179">
        <v>1</v>
      </c>
      <c r="K45" s="180">
        <f t="shared" si="18"/>
        <v>1.8686177847113883</v>
      </c>
    </row>
    <row r="46" spans="1:11" ht="12.75">
      <c r="A46" s="117" t="s">
        <v>57</v>
      </c>
      <c r="B46" s="118">
        <v>-2</v>
      </c>
      <c r="C46" s="153">
        <v>47.62</v>
      </c>
      <c r="D46" s="154">
        <v>35.576</v>
      </c>
      <c r="E46" s="142">
        <v>56.96</v>
      </c>
      <c r="F46" s="142">
        <f t="shared" si="15"/>
        <v>2712.4352</v>
      </c>
      <c r="G46" s="143">
        <f t="shared" si="16"/>
        <v>2026.40896</v>
      </c>
      <c r="H46" s="142">
        <v>2820.4</v>
      </c>
      <c r="I46" s="142">
        <f t="shared" si="17"/>
        <v>0.718482825131187</v>
      </c>
      <c r="J46" s="151">
        <v>1</v>
      </c>
      <c r="K46" s="152">
        <f t="shared" si="18"/>
        <v>1.718482825131187</v>
      </c>
    </row>
    <row r="47" spans="1:11" ht="12.75">
      <c r="A47" s="88" t="s">
        <v>58</v>
      </c>
      <c r="B47" s="197">
        <v>-0.2</v>
      </c>
      <c r="C47" s="198">
        <v>34.6</v>
      </c>
      <c r="D47" s="199">
        <v>20.545</v>
      </c>
      <c r="E47" s="171">
        <v>68</v>
      </c>
      <c r="F47" s="171">
        <f t="shared" si="15"/>
        <v>2352.8</v>
      </c>
      <c r="G47" s="172">
        <f t="shared" si="16"/>
        <v>1397.0600000000002</v>
      </c>
      <c r="H47" s="171">
        <v>2820.4</v>
      </c>
      <c r="I47" s="171">
        <f t="shared" si="17"/>
        <v>0.4953410863707276</v>
      </c>
      <c r="J47" s="173">
        <v>1</v>
      </c>
      <c r="K47" s="174">
        <f t="shared" si="18"/>
        <v>1.4953410863707277</v>
      </c>
    </row>
    <row r="48" spans="1:11" ht="12.75">
      <c r="A48" s="88" t="s">
        <v>59</v>
      </c>
      <c r="B48" s="91">
        <v>-0.4</v>
      </c>
      <c r="C48" s="200">
        <v>38.35</v>
      </c>
      <c r="D48" s="201">
        <v>23.129</v>
      </c>
      <c r="E48" s="171">
        <v>68</v>
      </c>
      <c r="F48" s="171">
        <f t="shared" si="15"/>
        <v>2607.8</v>
      </c>
      <c r="G48" s="172">
        <f t="shared" si="16"/>
        <v>1572.7720000000002</v>
      </c>
      <c r="H48" s="171">
        <v>2820.4</v>
      </c>
      <c r="I48" s="171">
        <f t="shared" si="17"/>
        <v>0.5576414692951355</v>
      </c>
      <c r="J48" s="173">
        <v>1</v>
      </c>
      <c r="K48" s="174">
        <f t="shared" si="18"/>
        <v>1.5576414692951355</v>
      </c>
    </row>
    <row r="49" spans="1:11" ht="13.5" thickBot="1">
      <c r="A49" s="117" t="s">
        <v>60</v>
      </c>
      <c r="B49" s="157">
        <v>5.4</v>
      </c>
      <c r="C49" s="155">
        <v>26</v>
      </c>
      <c r="D49" s="156">
        <v>15.957</v>
      </c>
      <c r="E49" s="158">
        <v>68</v>
      </c>
      <c r="F49" s="142">
        <f t="shared" si="15"/>
        <v>1768</v>
      </c>
      <c r="G49" s="143">
        <f t="shared" si="16"/>
        <v>1085.076</v>
      </c>
      <c r="H49" s="142">
        <v>2820.4</v>
      </c>
      <c r="I49" s="142">
        <f t="shared" si="17"/>
        <v>0.38472415260246773</v>
      </c>
      <c r="J49" s="151">
        <v>1</v>
      </c>
      <c r="K49" s="152">
        <f t="shared" si="18"/>
        <v>1.3847241526024678</v>
      </c>
    </row>
    <row r="50" spans="1:11" ht="13.5" thickBot="1">
      <c r="A50" s="159" t="s">
        <v>61</v>
      </c>
      <c r="B50" s="160">
        <f>(B43+B44+B45+B46+B47+B48+B49)/7</f>
        <v>1.2285714285714289</v>
      </c>
      <c r="C50" s="160">
        <f>(C43+C44+C45+C46+C47+C48+C49)</f>
        <v>272.96</v>
      </c>
      <c r="D50" s="160">
        <f>(D43+D44+D45+D46+D47+D48+D49)</f>
        <v>185.06699999999998</v>
      </c>
      <c r="E50" s="160">
        <f>(E43+E44+E45+E46+E47+E48+E49)/7</f>
        <v>61.691428571428574</v>
      </c>
      <c r="F50" s="161">
        <f>SUM(F43:F49)</f>
        <v>16640.2096</v>
      </c>
      <c r="G50" s="162">
        <f>SUM(G43:G49)</f>
        <v>11199.742560000002</v>
      </c>
      <c r="H50" s="54">
        <v>2820.4</v>
      </c>
      <c r="I50" s="161">
        <f>SUM(I43:I49)</f>
        <v>3.9709766557935047</v>
      </c>
      <c r="J50" s="161">
        <f>SUM(J43:J49)</f>
        <v>7.01</v>
      </c>
      <c r="K50" s="161">
        <f>SUM(K43:K49)</f>
        <v>10.980976655793507</v>
      </c>
    </row>
    <row r="51" spans="1:11" ht="12.75">
      <c r="A51" s="202" t="s">
        <v>62</v>
      </c>
      <c r="B51" s="115">
        <v>8.5</v>
      </c>
      <c r="C51" s="193">
        <v>19.01</v>
      </c>
      <c r="D51" s="194">
        <v>9.887</v>
      </c>
      <c r="E51" s="97">
        <v>111.56</v>
      </c>
      <c r="F51" s="221">
        <f>C51*E51</f>
        <v>2120.7556000000004</v>
      </c>
      <c r="G51" s="222">
        <f>E51*D51</f>
        <v>1102.9937200000002</v>
      </c>
      <c r="H51" s="221">
        <v>2820.4</v>
      </c>
      <c r="I51" s="221">
        <f t="shared" si="17"/>
        <v>0.3910770529002979</v>
      </c>
      <c r="J51" s="223">
        <v>0.99</v>
      </c>
      <c r="K51" s="224">
        <f t="shared" si="18"/>
        <v>1.3810770529002978</v>
      </c>
    </row>
    <row r="52" spans="1:11" ht="12.75">
      <c r="A52" s="203" t="s">
        <v>63</v>
      </c>
      <c r="B52" s="204">
        <v>2</v>
      </c>
      <c r="C52" s="215">
        <v>32.64</v>
      </c>
      <c r="D52" s="216">
        <v>23.654</v>
      </c>
      <c r="E52" s="217">
        <v>111.56</v>
      </c>
      <c r="F52" s="217">
        <f>C52*E52</f>
        <v>3641.3184</v>
      </c>
      <c r="G52" s="218">
        <f>E52*D52</f>
        <v>2638.84024</v>
      </c>
      <c r="H52" s="217">
        <v>2820.4</v>
      </c>
      <c r="I52" s="217">
        <f t="shared" si="17"/>
        <v>0.9356262374131329</v>
      </c>
      <c r="J52" s="219">
        <v>0.99</v>
      </c>
      <c r="K52" s="220">
        <f t="shared" si="18"/>
        <v>1.925626237413133</v>
      </c>
    </row>
    <row r="53" spans="1:11" ht="12.75">
      <c r="A53" s="85" t="s">
        <v>64</v>
      </c>
      <c r="B53" s="79">
        <v>-3.7</v>
      </c>
      <c r="C53" s="195">
        <v>48.12</v>
      </c>
      <c r="D53" s="196">
        <v>38.011</v>
      </c>
      <c r="E53" s="177">
        <v>111.56</v>
      </c>
      <c r="F53" s="177">
        <f>C53*E53</f>
        <v>5368.2672</v>
      </c>
      <c r="G53" s="178">
        <f>E53*D53</f>
        <v>4240.50716</v>
      </c>
      <c r="H53" s="177">
        <v>2820.4</v>
      </c>
      <c r="I53" s="177">
        <f t="shared" si="17"/>
        <v>1.5035126790526165</v>
      </c>
      <c r="J53" s="179">
        <v>1.08</v>
      </c>
      <c r="K53" s="180">
        <f t="shared" si="18"/>
        <v>2.5835126790526166</v>
      </c>
    </row>
    <row r="54" spans="1:11" ht="12.75">
      <c r="A54" s="88" t="s">
        <v>65</v>
      </c>
      <c r="B54" s="94">
        <v>-1</v>
      </c>
      <c r="C54" s="200">
        <v>42.28</v>
      </c>
      <c r="D54" s="201">
        <v>32.274</v>
      </c>
      <c r="E54" s="171">
        <v>111.56</v>
      </c>
      <c r="F54" s="171">
        <f t="shared" si="15"/>
        <v>4716.7568</v>
      </c>
      <c r="G54" s="172">
        <f t="shared" si="16"/>
        <v>3600.4874400000003</v>
      </c>
      <c r="H54" s="171">
        <v>2820.4</v>
      </c>
      <c r="I54" s="171">
        <f t="shared" si="17"/>
        <v>1.27658751950078</v>
      </c>
      <c r="J54" s="173">
        <v>1.08</v>
      </c>
      <c r="K54" s="174">
        <f t="shared" si="18"/>
        <v>2.3565875195007804</v>
      </c>
    </row>
    <row r="55" spans="1:11" ht="12.75">
      <c r="A55" s="117" t="s">
        <v>66</v>
      </c>
      <c r="B55" s="122">
        <v>-1.6</v>
      </c>
      <c r="C55" s="155">
        <v>38.38</v>
      </c>
      <c r="D55" s="156">
        <v>29.06</v>
      </c>
      <c r="E55" s="142">
        <v>111.56</v>
      </c>
      <c r="F55" s="221">
        <f t="shared" si="15"/>
        <v>4281.6728</v>
      </c>
      <c r="G55" s="222">
        <f t="shared" si="16"/>
        <v>3241.9336</v>
      </c>
      <c r="H55" s="221">
        <v>2820.4</v>
      </c>
      <c r="I55" s="221">
        <f t="shared" si="17"/>
        <v>1.1494588001701884</v>
      </c>
      <c r="J55" s="223">
        <v>1.08</v>
      </c>
      <c r="K55" s="224">
        <f t="shared" si="18"/>
        <v>2.2294588001701885</v>
      </c>
    </row>
    <row r="56" spans="1:11" ht="12.75">
      <c r="A56" s="117" t="s">
        <v>67</v>
      </c>
      <c r="B56" s="121">
        <v>2</v>
      </c>
      <c r="C56" s="153">
        <v>35.08</v>
      </c>
      <c r="D56" s="154">
        <v>25.037</v>
      </c>
      <c r="E56" s="142">
        <v>111.56</v>
      </c>
      <c r="F56" s="221">
        <f t="shared" si="15"/>
        <v>3913.5247999999997</v>
      </c>
      <c r="G56" s="222">
        <f t="shared" si="16"/>
        <v>2793.12772</v>
      </c>
      <c r="H56" s="221">
        <v>2820.4</v>
      </c>
      <c r="I56" s="221">
        <f t="shared" si="17"/>
        <v>0.9903303503049212</v>
      </c>
      <c r="J56" s="223">
        <v>1.08</v>
      </c>
      <c r="K56" s="224">
        <f t="shared" si="18"/>
        <v>2.0703303503049213</v>
      </c>
    </row>
    <row r="57" spans="1:11" ht="13.5" thickBot="1">
      <c r="A57" s="117" t="s">
        <v>68</v>
      </c>
      <c r="B57" s="157">
        <v>8</v>
      </c>
      <c r="C57" s="155">
        <v>20.26</v>
      </c>
      <c r="D57" s="156">
        <v>10.478</v>
      </c>
      <c r="E57" s="142">
        <v>111.56</v>
      </c>
      <c r="F57" s="221">
        <f t="shared" si="15"/>
        <v>2260.2056000000002</v>
      </c>
      <c r="G57" s="222">
        <f t="shared" si="16"/>
        <v>1168.92568</v>
      </c>
      <c r="H57" s="221">
        <v>2820.4</v>
      </c>
      <c r="I57" s="221">
        <f t="shared" si="17"/>
        <v>0.41445386470004253</v>
      </c>
      <c r="J57" s="223">
        <v>1.08</v>
      </c>
      <c r="K57" s="224">
        <f t="shared" si="18"/>
        <v>1.4944538647000427</v>
      </c>
    </row>
    <row r="58" spans="1:11" ht="13.5" thickBot="1">
      <c r="A58" s="159" t="s">
        <v>69</v>
      </c>
      <c r="B58" s="160">
        <f>(B51+B52+B53+B54+B55+B56+B57)/7</f>
        <v>2.0285714285714285</v>
      </c>
      <c r="C58" s="160">
        <f>(C51+C52+C53+C54+C55+C56+C57)</f>
        <v>235.76999999999998</v>
      </c>
      <c r="D58" s="160">
        <f>(D51+D52+D53+D54+D55+D56+D57)</f>
        <v>168.401</v>
      </c>
      <c r="E58" s="160">
        <f>(E51+E52+E53+E54+E55+E56+E57)/7</f>
        <v>111.55999999999997</v>
      </c>
      <c r="F58" s="161">
        <f>SUM(F51:F57)</f>
        <v>26302.501200000002</v>
      </c>
      <c r="G58" s="162">
        <f>SUM(G51:G57)</f>
        <v>18786.81556</v>
      </c>
      <c r="H58" s="54">
        <v>2820.4</v>
      </c>
      <c r="I58" s="161">
        <f>SUM(I51:I57)</f>
        <v>6.6610465040419795</v>
      </c>
      <c r="J58" s="161">
        <f>SUM(J51:J57)</f>
        <v>7.380000000000001</v>
      </c>
      <c r="K58" s="161">
        <f>SUM(K51:K57)</f>
        <v>14.041046504041981</v>
      </c>
    </row>
    <row r="59" spans="1:12" ht="12.75">
      <c r="A59" s="238" t="s">
        <v>70</v>
      </c>
      <c r="B59" s="239">
        <v>7</v>
      </c>
      <c r="C59" s="240">
        <v>26.07</v>
      </c>
      <c r="D59" s="241">
        <v>13.464</v>
      </c>
      <c r="E59" s="239">
        <v>85.33</v>
      </c>
      <c r="F59" s="242">
        <f>C59*E59</f>
        <v>2224.5531</v>
      </c>
      <c r="G59" s="243">
        <f>E59*D59</f>
        <v>1148.88312</v>
      </c>
      <c r="H59" s="242">
        <v>2820.4</v>
      </c>
      <c r="I59" s="242">
        <f>G59/H59</f>
        <v>0.4073475819032761</v>
      </c>
      <c r="J59" s="244">
        <v>1.2</v>
      </c>
      <c r="K59" s="245">
        <f>I59+J59</f>
        <v>1.607347581903276</v>
      </c>
      <c r="L59">
        <v>0.97</v>
      </c>
    </row>
    <row r="60" spans="1:12" ht="12.75">
      <c r="A60" s="226" t="s">
        <v>71</v>
      </c>
      <c r="B60" s="115">
        <v>1.5</v>
      </c>
      <c r="C60" s="193">
        <v>35.64</v>
      </c>
      <c r="D60" s="194">
        <v>22.665</v>
      </c>
      <c r="E60" s="97">
        <v>81.13</v>
      </c>
      <c r="F60" s="221">
        <f>C60*E60</f>
        <v>2891.4732</v>
      </c>
      <c r="G60" s="222">
        <f>E60*D60</f>
        <v>1838.81145</v>
      </c>
      <c r="H60" s="221">
        <v>2820.4</v>
      </c>
      <c r="I60" s="221">
        <f>G60/H60</f>
        <v>0.6519683200964401</v>
      </c>
      <c r="J60" s="223">
        <v>1.2</v>
      </c>
      <c r="K60" s="224">
        <f>I60+J60</f>
        <v>1.85196832009644</v>
      </c>
      <c r="L60">
        <v>1.59</v>
      </c>
    </row>
    <row r="61" spans="1:12" ht="12.75">
      <c r="A61" s="230" t="s">
        <v>72</v>
      </c>
      <c r="B61" s="231">
        <v>-1</v>
      </c>
      <c r="C61" s="232">
        <v>45.95</v>
      </c>
      <c r="D61" s="233">
        <v>31.576</v>
      </c>
      <c r="E61" s="231">
        <v>81.13</v>
      </c>
      <c r="F61" s="234">
        <f>C61*E61</f>
        <v>3727.9235</v>
      </c>
      <c r="G61" s="235">
        <f>E61*D61</f>
        <v>2561.76088</v>
      </c>
      <c r="H61" s="234">
        <v>2820.4</v>
      </c>
      <c r="I61" s="234">
        <f>G61/H61</f>
        <v>0.9082970075166642</v>
      </c>
      <c r="J61" s="236">
        <v>1.2</v>
      </c>
      <c r="K61" s="237">
        <f>I61+J61</f>
        <v>2.108297007516664</v>
      </c>
      <c r="L61">
        <v>1.99</v>
      </c>
    </row>
    <row r="62" spans="1:11" ht="12.75">
      <c r="A62" s="226" t="s">
        <v>73</v>
      </c>
      <c r="B62" s="115"/>
      <c r="C62" s="193"/>
      <c r="D62" s="194"/>
      <c r="E62" s="97"/>
      <c r="F62" s="221"/>
      <c r="G62" s="222"/>
      <c r="H62" s="221">
        <v>2820.4</v>
      </c>
      <c r="I62" s="221"/>
      <c r="J62" s="223"/>
      <c r="K62" s="224"/>
    </row>
    <row r="63" spans="1:11" ht="12.75">
      <c r="A63" s="226" t="s">
        <v>74</v>
      </c>
      <c r="B63" s="115"/>
      <c r="C63" s="193"/>
      <c r="D63" s="194"/>
      <c r="E63" s="97"/>
      <c r="F63" s="221"/>
      <c r="G63" s="222"/>
      <c r="H63" s="221">
        <v>2820.4</v>
      </c>
      <c r="I63" s="221"/>
      <c r="J63" s="223"/>
      <c r="K63" s="224"/>
    </row>
    <row r="64" spans="1:11" ht="12.75">
      <c r="A64" s="226" t="s">
        <v>75</v>
      </c>
      <c r="B64" s="115"/>
      <c r="C64" s="193"/>
      <c r="D64" s="194"/>
      <c r="E64" s="97"/>
      <c r="F64" s="221"/>
      <c r="G64" s="222"/>
      <c r="H64" s="221">
        <v>2820.4</v>
      </c>
      <c r="I64" s="221"/>
      <c r="J64" s="223"/>
      <c r="K64" s="224"/>
    </row>
    <row r="65" spans="1:11" ht="13.5" thickBot="1">
      <c r="A65" s="225" t="s">
        <v>76</v>
      </c>
      <c r="B65" s="115"/>
      <c r="C65" s="193"/>
      <c r="D65" s="194"/>
      <c r="E65" s="97"/>
      <c r="F65" s="221"/>
      <c r="G65" s="222"/>
      <c r="H65" s="221">
        <v>2820.4</v>
      </c>
      <c r="I65" s="221"/>
      <c r="J65" s="223"/>
      <c r="K65" s="224"/>
    </row>
    <row r="66" spans="1:11" ht="13.5" thickBot="1">
      <c r="A66" s="159" t="s">
        <v>69</v>
      </c>
      <c r="B66" s="160">
        <f>(B59+B60+B61+B62+B63+B64+B65)/7</f>
        <v>1.0714285714285714</v>
      </c>
      <c r="C66" s="160">
        <f>(C59+C60+C61+C62+C63+C64+C65)</f>
        <v>107.66</v>
      </c>
      <c r="D66" s="160">
        <f>(D59+D60+D61+D62+D63+D64+D65)</f>
        <v>67.705</v>
      </c>
      <c r="E66" s="160">
        <f>(E59+E60+E61+E62+E63+E64+E65)/7</f>
        <v>35.37</v>
      </c>
      <c r="F66" s="161">
        <f>SUM(F59:F65)</f>
        <v>8843.949799999999</v>
      </c>
      <c r="G66" s="162">
        <f>SUM(G59:G65)</f>
        <v>5549.4554499999995</v>
      </c>
      <c r="H66" s="54">
        <v>2820.4</v>
      </c>
      <c r="I66" s="161">
        <f>SUM(I59:I65)</f>
        <v>1.9676129095163803</v>
      </c>
      <c r="J66" s="161">
        <f>SUM(J59:J65)</f>
        <v>3.5999999999999996</v>
      </c>
      <c r="K66" s="161">
        <f>SUM(K59:K65)</f>
        <v>5.56761290951638</v>
      </c>
    </row>
  </sheetData>
  <sheetProtection/>
  <mergeCells count="1">
    <mergeCell ref="C5:G5"/>
  </mergeCells>
  <printOptions horizontalCentered="1"/>
  <pageMargins left="0.2362204724409449" right="0.3937007874015748" top="0.1968503937007874" bottom="0.7086614173228347" header="0.15748031496062992" footer="0.5511811023622047"/>
  <pageSetup horizontalDpi="600" verticalDpi="600" orientation="landscape" paperSize="9" scale="103" r:id="rId1"/>
  <ignoredErrors>
    <ignoredError sqref="F18:I18 E26: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Daugavpils DZKSU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Siltums</dc:creator>
  <cp:keywords/>
  <dc:description/>
  <cp:lastModifiedBy>SIA DDzKSU</cp:lastModifiedBy>
  <cp:lastPrinted>2018-11-21T07:19:38Z</cp:lastPrinted>
  <dcterms:created xsi:type="dcterms:W3CDTF">2010-03-23T14:23:28Z</dcterms:created>
  <dcterms:modified xsi:type="dcterms:W3CDTF">2024-01-16T14:27:03Z</dcterms:modified>
  <cp:category/>
  <cp:version/>
  <cp:contentType/>
  <cp:contentStatus/>
</cp:coreProperties>
</file>